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3820"/>
  <mc:AlternateContent xmlns:mc="http://schemas.openxmlformats.org/markup-compatibility/2006">
    <mc:Choice Requires="x15">
      <x15ac:absPath xmlns:x15ac="http://schemas.microsoft.com/office/spreadsheetml/2010/11/ac" url="Z:\administraçao\Licitação\2023\TOMADA DE PREÇO\TOMADA DE PREÇOS 005_2023 - SALAS POSTO DE SAÚDE\"/>
    </mc:Choice>
  </mc:AlternateContent>
  <xr:revisionPtr revIDLastSave="0" documentId="13_ncr:1_{987C5B65-B4A8-4C2B-92CE-78F855FB3B5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O ESCOLA" sheetId="1" r:id="rId1"/>
    <sheet name="CRONOGRAMA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5" i="2" l="1"/>
  <c r="G68" i="1"/>
  <c r="G69" i="1"/>
  <c r="G70" i="1"/>
  <c r="G98" i="1" l="1"/>
  <c r="H98" i="1" s="1"/>
  <c r="G63" i="1"/>
  <c r="H63" i="1" s="1"/>
  <c r="G64" i="1"/>
  <c r="H64" i="1" s="1"/>
  <c r="G85" i="1"/>
  <c r="H85" i="1" s="1"/>
  <c r="H70" i="1"/>
  <c r="H99" i="1" l="1"/>
  <c r="G60" i="1"/>
  <c r="H60" i="1" s="1"/>
  <c r="G25" i="1"/>
  <c r="H25" i="1" s="1"/>
  <c r="G10" i="1"/>
  <c r="H10" i="1" s="1"/>
  <c r="J25" i="2"/>
  <c r="I25" i="2"/>
  <c r="H25" i="2"/>
  <c r="G25" i="2"/>
  <c r="F25" i="2"/>
  <c r="E25" i="2"/>
  <c r="G35" i="1" l="1"/>
  <c r="H35" i="1" s="1"/>
  <c r="G89" i="1" l="1"/>
  <c r="H89" i="1" s="1"/>
  <c r="G90" i="1"/>
  <c r="H90" i="1" s="1"/>
  <c r="G91" i="1"/>
  <c r="H91" i="1" s="1"/>
  <c r="G92" i="1"/>
  <c r="H92" i="1" s="1"/>
  <c r="H55" i="1" l="1"/>
  <c r="H56" i="1"/>
  <c r="G55" i="1"/>
  <c r="G56" i="1"/>
  <c r="G11" i="1" l="1"/>
  <c r="H11" i="1" s="1"/>
  <c r="K9" i="1" l="1"/>
  <c r="G20" i="1"/>
  <c r="H20" i="1" s="1"/>
  <c r="G21" i="1"/>
  <c r="H21" i="1" s="1"/>
  <c r="G9" i="1"/>
  <c r="H9" i="1" s="1"/>
  <c r="G53" i="1" l="1"/>
  <c r="G54" i="1"/>
  <c r="H53" i="1"/>
  <c r="H54" i="1"/>
  <c r="G46" i="1"/>
  <c r="H46" i="1" s="1"/>
  <c r="G84" i="1" l="1"/>
  <c r="H84" i="1" s="1"/>
  <c r="G82" i="1"/>
  <c r="H82" i="1" s="1"/>
  <c r="G51" i="1"/>
  <c r="G52" i="1"/>
  <c r="G71" i="1"/>
  <c r="H68" i="1"/>
  <c r="G76" i="1"/>
  <c r="H76" i="1" s="1"/>
  <c r="G94" i="1"/>
  <c r="H94" i="1" s="1"/>
  <c r="H95" i="1" s="1"/>
  <c r="G80" i="1"/>
  <c r="H80" i="1" s="1"/>
  <c r="G75" i="1"/>
  <c r="H75" i="1" s="1"/>
  <c r="G61" i="1"/>
  <c r="H61" i="1" s="1"/>
  <c r="H65" i="1" s="1"/>
  <c r="G50" i="1"/>
  <c r="H50" i="1" s="1"/>
  <c r="G37" i="1"/>
  <c r="H37" i="1" s="1"/>
  <c r="G38" i="1"/>
  <c r="H38" i="1" s="1"/>
  <c r="G40" i="1"/>
  <c r="H40" i="1" s="1"/>
  <c r="G42" i="1"/>
  <c r="H42" i="1" s="1"/>
  <c r="G44" i="1"/>
  <c r="H44" i="1" s="1"/>
  <c r="G36" i="1"/>
  <c r="H36" i="1" s="1"/>
  <c r="G28" i="1"/>
  <c r="H28" i="1" s="1"/>
  <c r="G29" i="1"/>
  <c r="H29" i="1" s="1"/>
  <c r="G30" i="1"/>
  <c r="H30" i="1" s="1"/>
  <c r="G31" i="1"/>
  <c r="H31" i="1" s="1"/>
  <c r="G17" i="1"/>
  <c r="H17" i="1" s="1"/>
  <c r="G18" i="1"/>
  <c r="H18" i="1" s="1"/>
  <c r="G22" i="1"/>
  <c r="H22" i="1" s="1"/>
  <c r="G23" i="1"/>
  <c r="H23" i="1" s="1"/>
  <c r="G26" i="1"/>
  <c r="H26" i="1" s="1"/>
  <c r="G16" i="1"/>
  <c r="H16" i="1" s="1"/>
  <c r="G12" i="1"/>
  <c r="H12" i="1" s="1"/>
  <c r="H32" i="1" l="1"/>
  <c r="H86" i="1"/>
  <c r="H47" i="1"/>
  <c r="H13" i="1"/>
  <c r="H77" i="1"/>
  <c r="H51" i="1"/>
  <c r="H52" i="1"/>
  <c r="H69" i="1"/>
  <c r="H71" i="1"/>
  <c r="H57" i="1" l="1"/>
  <c r="H72" i="1"/>
  <c r="A14" i="2"/>
  <c r="K14" i="2"/>
  <c r="A15" i="2"/>
  <c r="K15" i="2"/>
  <c r="A16" i="2"/>
  <c r="K16" i="2"/>
  <c r="A17" i="2"/>
  <c r="K17" i="2"/>
  <c r="A18" i="2"/>
  <c r="K18" i="2"/>
  <c r="A19" i="2"/>
  <c r="K19" i="2"/>
  <c r="A20" i="2"/>
  <c r="K20" i="2"/>
  <c r="A21" i="2"/>
  <c r="K21" i="2"/>
  <c r="A22" i="2"/>
  <c r="K22" i="2"/>
  <c r="A23" i="2"/>
  <c r="K23" i="2"/>
  <c r="H101" i="1" l="1"/>
  <c r="D22" i="2" l="1"/>
  <c r="D25" i="2"/>
  <c r="D16" i="2"/>
  <c r="D14" i="2"/>
  <c r="D21" i="2"/>
  <c r="D18" i="2"/>
  <c r="D23" i="2"/>
  <c r="D20" i="2"/>
  <c r="D17" i="2"/>
  <c r="D15" i="2"/>
  <c r="D19" i="2"/>
</calcChain>
</file>

<file path=xl/sharedStrings.xml><?xml version="1.0" encoding="utf-8"?>
<sst xmlns="http://schemas.openxmlformats.org/spreadsheetml/2006/main" count="277" uniqueCount="218">
  <si>
    <t>Planilha Orçamentária</t>
  </si>
  <si>
    <t>ITEM</t>
  </si>
  <si>
    <t>DESCRIÇÃO DOS SERVIÇOS</t>
  </si>
  <si>
    <t>UNID.</t>
  </si>
  <si>
    <t>QUANT.</t>
  </si>
  <si>
    <t>PR. UNIT.(R$)</t>
  </si>
  <si>
    <t>m²</t>
  </si>
  <si>
    <t>un</t>
  </si>
  <si>
    <t>MOVIMENTO DE TERRAS</t>
  </si>
  <si>
    <t>m³</t>
  </si>
  <si>
    <t>Subtotal item 2.0</t>
  </si>
  <si>
    <t>Subtotal item 4.0</t>
  </si>
  <si>
    <t>m</t>
  </si>
  <si>
    <t>FIOS E CABOS</t>
  </si>
  <si>
    <t>INTERRUPTOR</t>
  </si>
  <si>
    <t>TOMADAS ELÉTRICAS DE EMBUTIR</t>
  </si>
  <si>
    <t>LUMINÁRIAS</t>
  </si>
  <si>
    <t>Subtotal item 6.0</t>
  </si>
  <si>
    <t>ALVENARIA</t>
  </si>
  <si>
    <t>7.1.1</t>
  </si>
  <si>
    <t>Subtotal item 7.0</t>
  </si>
  <si>
    <t>ESQUADRIAS</t>
  </si>
  <si>
    <t>MADEIRA</t>
  </si>
  <si>
    <t>8.2.1</t>
  </si>
  <si>
    <t>Subtotal item 8.0</t>
  </si>
  <si>
    <t>9.1.1</t>
  </si>
  <si>
    <t>9.2.1</t>
  </si>
  <si>
    <t>Subtotal item 9.0</t>
  </si>
  <si>
    <t>REVESTIMENTO</t>
  </si>
  <si>
    <t>MASSA</t>
  </si>
  <si>
    <t>ACABAMENTO</t>
  </si>
  <si>
    <t>Subtotal item 10.0</t>
  </si>
  <si>
    <t>PAVIMENTAÇÃO</t>
  </si>
  <si>
    <t>CAMADA IMPERMEABILIZADORA</t>
  </si>
  <si>
    <t>PINTURAS</t>
  </si>
  <si>
    <t>ESMALTE</t>
  </si>
  <si>
    <t>VIDROS</t>
  </si>
  <si>
    <t>3.1.2</t>
  </si>
  <si>
    <t>Item</t>
  </si>
  <si>
    <t>Descrição dos Serviços</t>
  </si>
  <si>
    <t>Valores dos Serviços</t>
  </si>
  <si>
    <t>Peso %</t>
  </si>
  <si>
    <t>Serviços a Executar</t>
  </si>
  <si>
    <t>Mês 1</t>
  </si>
  <si>
    <t>Mês 2</t>
  </si>
  <si>
    <t>Mês 3</t>
  </si>
  <si>
    <t>Mês 4</t>
  </si>
  <si>
    <t>Mês 5</t>
  </si>
  <si>
    <t>Mês 6</t>
  </si>
  <si>
    <t>TOTAL</t>
  </si>
  <si>
    <t>1.1</t>
  </si>
  <si>
    <t>2.1</t>
  </si>
  <si>
    <t>2.2</t>
  </si>
  <si>
    <t>3.1</t>
  </si>
  <si>
    <t>5.1</t>
  </si>
  <si>
    <t>5.1.1</t>
  </si>
  <si>
    <t>CONTRAPISO</t>
  </si>
  <si>
    <t>Custo TOTAL</t>
  </si>
  <si>
    <t>6.1</t>
  </si>
  <si>
    <t>7.1</t>
  </si>
  <si>
    <t>8.1</t>
  </si>
  <si>
    <t>8.1.1</t>
  </si>
  <si>
    <t>8.2</t>
  </si>
  <si>
    <t>9.1</t>
  </si>
  <si>
    <t>9.2</t>
  </si>
  <si>
    <t>SINAPI</t>
  </si>
  <si>
    <t>1.3</t>
  </si>
  <si>
    <t>2.1.1</t>
  </si>
  <si>
    <t>4.2</t>
  </si>
  <si>
    <t>4.2.1</t>
  </si>
  <si>
    <t>7.1.2</t>
  </si>
  <si>
    <t>COBERTURA/FORRO</t>
  </si>
  <si>
    <t>MOVIMENTO DE TERRA</t>
  </si>
  <si>
    <t>PAREDES E PAINÉIS</t>
  </si>
  <si>
    <t>ADRIANA SCHENATTO</t>
  </si>
  <si>
    <t>kg</t>
  </si>
  <si>
    <t>1.2</t>
  </si>
  <si>
    <t>4.1</t>
  </si>
  <si>
    <t>4.1.2</t>
  </si>
  <si>
    <t>4.1.3</t>
  </si>
  <si>
    <t>6.1.1</t>
  </si>
  <si>
    <t>2.2.3</t>
  </si>
  <si>
    <t>2.2.4</t>
  </si>
  <si>
    <t>CAIXA DE DISJUNTORES</t>
  </si>
  <si>
    <t>VALOR BDI</t>
  </si>
  <si>
    <t>LAJE</t>
  </si>
  <si>
    <t>5.2</t>
  </si>
  <si>
    <t>Subtotal item 1.0</t>
  </si>
  <si>
    <t>Subtotal item 5.0</t>
  </si>
  <si>
    <t>BDI= 24,69%</t>
  </si>
  <si>
    <t>FORMAS</t>
  </si>
  <si>
    <t>2.3</t>
  </si>
  <si>
    <t>2.3.1</t>
  </si>
  <si>
    <t>ESTRUTRAS</t>
  </si>
  <si>
    <t>FUNDAÇÕES</t>
  </si>
  <si>
    <t>VIGAS</t>
  </si>
  <si>
    <t>PILARES</t>
  </si>
  <si>
    <t>2.4</t>
  </si>
  <si>
    <t>2.4.1</t>
  </si>
  <si>
    <t>2.4.2</t>
  </si>
  <si>
    <t>2.4.3</t>
  </si>
  <si>
    <t>3.1.3</t>
  </si>
  <si>
    <t>3.2</t>
  </si>
  <si>
    <t>3.2.1</t>
  </si>
  <si>
    <t>3.3</t>
  </si>
  <si>
    <t>3.3.1</t>
  </si>
  <si>
    <t>3.4</t>
  </si>
  <si>
    <t>3.4.1</t>
  </si>
  <si>
    <t>3.5</t>
  </si>
  <si>
    <t>3.5.1</t>
  </si>
  <si>
    <t>4.1.1</t>
  </si>
  <si>
    <t>8.3</t>
  </si>
  <si>
    <t>8.3.1</t>
  </si>
  <si>
    <t>8.3.2</t>
  </si>
  <si>
    <t>ESTRUTURAS</t>
  </si>
  <si>
    <t>CALHA EM CHAPA DE AÇO GALVANIZADO NÚMERO 24, DESENVOLVIMENTO DE 50 CM, INCLUSO TRANSPORTE VERTICAL. AF_07/2019</t>
  </si>
  <si>
    <t>CABO DE COBRE FLEXÍVEL ISOLADO, 1,5 MM², ANTI-CHAMA 450/750 V, PARA CIRCUITOS TERMINAIS - FORNECIMENTO E INSTALAÇÃO. AF_12/2015</t>
  </si>
  <si>
    <t>CABO DE COBRE FLEXÍVEL ISOLADO, 2,5 MM², ANTI-CHAMA 450/750 V, PARA CIRCUITOS TERMINAIS - FORNECIMENTO E INSTALAÇÃO. AF_12/2015</t>
  </si>
  <si>
    <t>QUADRO DE DISTRIBUIÇÃO DE ENERGIA EM PVC, DE EMBUTIR, SEM BARRAMENTO, PARA 3 DISJUNTORES - FORNECIMENTO E INSTALAÇÃO. AF_10/2020</t>
  </si>
  <si>
    <t>LUMINARIA LED PLAFON DE SOBREPOR BIVOLT 12/13 W,  D = *17* CM</t>
  </si>
  <si>
    <t>CONCRETAGEM DE SAPATAS, FCK 30 MPA, COM USO DE BOMBA  LANÇAMENTO, ADENSAMENTO E ACABAMENTO. AF_11/2016</t>
  </si>
  <si>
    <t>ARMAÇÃO DE BLOCO, VIGA BALDRAME OU SAPATA UTILIZANDO AÇO CA-50 DE 10 MM - MONTAGEM. AF_06/2017</t>
  </si>
  <si>
    <t>CONCRETAGEM DE BLOCOS DE COROAMENTO E VIGAS BALDRAME, FCK 30 MPA, COM USO DE JERICA  LANÇAMENTO, ADENSAMENTO E ACABAMENTO. AF_06/2017</t>
  </si>
  <si>
    <t>ARMAÇÃO DE BLOCO, VIGA BALDRAME E SAPATA UTILIZANDO AÇO CA-60 DE 5 MM - MONTAGEM. AF_06/2017</t>
  </si>
  <si>
    <t>VERGA MOLDADA IN LOCO EM CONCRETO PARA PORTAS COM ATÉ 1,5 M DE VÃO. AF_03/2016</t>
  </si>
  <si>
    <t>VERGA MOLDADA IN LOCO EM CONCRETO PARA JANELAS COM MAIS DE 1,5 M DE VÃO. AF_03/2016</t>
  </si>
  <si>
    <t>KIT DE PORTA DE MADEIRA PARA VERNIZ, SEMI-OCA (LEVE OU MÉDIA), PADRÃO MÉDIO, 90X210CM, ESPESSURA DE 3,5CM, ITENS INCLUSOS: DOBRADIÇAS, MONTAGEM E INSTALAÇÃO DO BATENTE, SEM FECHADURA - FORNECIMENTO E INSTALAÇÃO. AF_12/2019</t>
  </si>
  <si>
    <t>CHAPISCO APLICADO EM ALVENARIA (COM PRESENÇA DE VÃOS) E ESTRUTURAS DE CONCRETO DE FACHADA, COM COLHER DE PEDREIRO.  ARGAMASSA TRAÇO 1:3 COM PREPARO EM BETONEIRA 400L. AF_06/2014</t>
  </si>
  <si>
    <t>EMBOÇO OU MASSA ÚNICA EM ARGAMASSA TRAÇO 1:2:8, PREPARO MECÂNICO COM BETONEIRA 400 L, APLICADA MANUALMENTE EM PANOS DE FACHADA COM PRESENÇA DE VÃOS, ESPESSURA DE 25 MM. AF_06/2014</t>
  </si>
  <si>
    <t>CONTRAPISO EM ARGAMASSA TRAÇO 1:4 (CIMENTO E AREIA), PREPARO MECÂNICO COM BETONEIRA 400 L, APLICADO EM ÁREAS MOLHADAS SOBRE IMPERMEABILIZAÇÃO, ESPESSURA 3CM. AF_06/2014</t>
  </si>
  <si>
    <t>LASTRO DE CONCRETO MAGRO, APLICADO EM PISOS, LAJES SOBRE SOLO OU RADIERS, ESPESSURA DE 5 CM. AF_07/2016</t>
  </si>
  <si>
    <t>ESCAVAÇÃO MANUAL DE VALA COM PROFUNDIDADE MENOR OU IGUAL A 1,30 M. AF_02/2021</t>
  </si>
  <si>
    <t>ARMAÇÃO DE BLOCO, VIGA BALDRAME OU SAPATA UTILIZANDO AÇO CA-50 DE 12,5 MM - MONTAGEM. AF_06/2017</t>
  </si>
  <si>
    <t>FABRICAÇÃO DE FÔRMA PARA VIGAS, COM MADEIRA SERRADA, E = 25 MM. AF_09/2020</t>
  </si>
  <si>
    <t>CABO DE COBRE FLEXÍVEL ISOLADO, 6 MM², ANTI-CHAMA 450/750 V, PARA CIRCUITOS TERMINAIS - FORNECIMENTO E INSTALAÇÃO. AF_12/2015</t>
  </si>
  <si>
    <t>INTERRUPTOR SIMPLES (1 MÓDULO) COM INTERRUPTOR PARALELO (1 MÓDULO), 10A/250V, SEM SUPORTE E SEM PLACA - FORNECIMENTO E INSTALAÇÃO. AF_12/2015</t>
  </si>
  <si>
    <t>TOMADA MÉDIA DE EMBUTIR (2 MÓDULOS), 2P+T 10 A, SEM SUPORTE E SEM PLACA - FORNECIMENTO E INSTALAÇÃO. AF_12/2015</t>
  </si>
  <si>
    <t>1.4</t>
  </si>
  <si>
    <t>92270</t>
  </si>
  <si>
    <t>REATERRO MANUAL DE VALAS COM COMPACTAÇÃO MECANIZADA. AF_04/2016</t>
  </si>
  <si>
    <t>93382</t>
  </si>
  <si>
    <t>LASTRO DE CONCRETO MAGRO, APLICADO EM BLOCOS DE COROAMENTO OU SAPATAS. AF_08/2017</t>
  </si>
  <si>
    <t>96616</t>
  </si>
  <si>
    <t>101877</t>
  </si>
  <si>
    <t>TELA DE ACO SOLDADA NERVURADA, CA-60, Q-61, (0,97 KG/M2), DIAMETRO DO FIO = 3,4 MM, LARGURA = 2,45 M, ESPACAMENTO DA MALHA = 15 X 15 CM</t>
  </si>
  <si>
    <t>4.2.2</t>
  </si>
  <si>
    <t>4.2.3</t>
  </si>
  <si>
    <t>RODAPÉ CERÂMICO DE 7CM DE ALTURA COM PLACAS TIPO ESMALTADA EXTRA DE DIMENSÕES 45X45CM. AF_06/2014</t>
  </si>
  <si>
    <t>88649</t>
  </si>
  <si>
    <t>APLICAÇÃO MANUAL DE PINTURA COM TINTA LÁTEX ACRÍLICA EM TETO, DUAS DEMÃOS. AF_06/2014</t>
  </si>
  <si>
    <t>APLICAÇÃO MANUAL DE PINTURA COM TINTA LÁTEX ACRÍLICA EM PAREDES, DUAS DEMÃOS. AF_06/2014</t>
  </si>
  <si>
    <t>PAREDES E TETO</t>
  </si>
  <si>
    <t>APLICAÇÃO DE FUNDO SELADOR ACRÍLICO EM PAREDES, UMA DEMÃO. AF_06/2014</t>
  </si>
  <si>
    <t>88485</t>
  </si>
  <si>
    <t>88484</t>
  </si>
  <si>
    <t>APLICAÇÃO DE FUNDO SELADOR ACRÍLICO EM TETO, UMA DEMÃO. AF_06/2014</t>
  </si>
  <si>
    <t>88488</t>
  </si>
  <si>
    <t>3.1.1</t>
  </si>
  <si>
    <t>5.1.2</t>
  </si>
  <si>
    <t>10.1</t>
  </si>
  <si>
    <t>10.1.1</t>
  </si>
  <si>
    <t>2.2.5</t>
  </si>
  <si>
    <t>2.4.4</t>
  </si>
  <si>
    <t>9.1.2</t>
  </si>
  <si>
    <t>9.1.3</t>
  </si>
  <si>
    <t>9.1.4</t>
  </si>
  <si>
    <t>ALUMINIO</t>
  </si>
  <si>
    <t>ELETRODUTO FLEXÍVEL CORRUGADO REFORÇADO, PVC, DN 25 MM (3/4"), PARA CIRCUITOS TERMINAIS, INSTALADO EM FORRO - FORNECIMENTO E INSTALAÇÃO. AF_12/2015</t>
  </si>
  <si>
    <t>91835</t>
  </si>
  <si>
    <t>3.1.4</t>
  </si>
  <si>
    <t xml:space="preserve"> </t>
  </si>
  <si>
    <t>102219</t>
  </si>
  <si>
    <t>PROJETO DE AMPLIAÇÃO</t>
  </si>
  <si>
    <t>LOCACAO CONVENCIONAL DE OBRA, UTILIZANDO GABARITO DE TÁBUAS CORRIDAS PONTALETADAS A CADA 2,00M -  2 UTILIZAÇÕES. AF_10/2018</t>
  </si>
  <si>
    <t>2.1.4</t>
  </si>
  <si>
    <t>2.1.5</t>
  </si>
  <si>
    <t>FABRICAÇÃO DE FÔRMA PARA PILARES E ESTRUTURAS SIMILARES, EM MADEIRA SERRADA, E=25 MM. AF_09/2020</t>
  </si>
  <si>
    <t>LAJE PRÉ-MOLDADA UNIDIRECIONAL, BIAPOIADA, PARA FORRO, ENCHIMENTO EM CERÂMICA, VIGOTA CONVENCIONAL, ALTURA TOTAL DA LAJE (ENCHIMENTO+CAPA) = (8+3). AF_11/2020</t>
  </si>
  <si>
    <t>ALVENARIA DE VEDAÇÃO DE BLOCOS CERÂMICOS FURADOS NA HORIZONTAL DE 11,5X19X19 CM (ESPESSURA 11,5 CM) E ARGAMASSA DE ASSENTAMENTO COM PREPARO EM BETONEIRA. AF_12/2021</t>
  </si>
  <si>
    <t>TELHAMENTO COM TELHA ONDULADA DE FIBROCIMENTO E = 6 MM, COM RECOBRIMENTO LATERAL DE 1/4 DE ONDA PARA TELHADO COM INCLINAÇÃO MAIOR QUE 10°, COM ATÉ 2 ÁGUAS, INCLUSO IÇAMENTO. AF_07/2019</t>
  </si>
  <si>
    <t>FABRICAÇÃO E INSTALAÇÃO DE ESTRUTURA PONTALETADA DE MADEIRA NÃO APARELHADA PARA TELHADOS COM ATÉ 2 ÁGUAS E PARA TELHA ONDULADA DE FIBROCIMENTO, METÁLICA, PLÁSTICA OU TERMOACÚSTICA, INCLUSO TRANSPORTE VERTICAL. AF_12/2015</t>
  </si>
  <si>
    <t>TELHAS E ESTRUTURA EM MADEIRA  E AÇO</t>
  </si>
  <si>
    <t>6.1.8</t>
  </si>
  <si>
    <t>TRAMA DE MADEIRA COMPOSTA POR TERÇAS PARA TELHADOS DE ATÉ 2 ÁGUAS PARA TELHA ONDULADA DE FIBROCIMENTO, METÁLICA, PLÁSTICA OU TERMOACÚSTICA, INCLUSO TRANSPORTE VERTICAL. AF_07/2019</t>
  </si>
  <si>
    <t>6.1.9</t>
  </si>
  <si>
    <t>6.1.10</t>
  </si>
  <si>
    <t>REVESTIMENTO CERÂMICO PARA PISO COM PLACAS TIPO PORCELANATO DE DIMENSÕES 60X60 CM APLICADA EM AMBIENTES DE ÁREA ENTRE 5 M² E 10 M². AF_06/2014</t>
  </si>
  <si>
    <t>PINTURA TINTA DE ACABAMENTO (PIGMENTADA) ESMALTE SINTÉTICO ACETINADO EM MADEIRA, 2 DEMÃOS. AF_01/2021 -  PORTAS</t>
  </si>
  <si>
    <t>5.2.2</t>
  </si>
  <si>
    <t>5.2.4</t>
  </si>
  <si>
    <t>2.2.6</t>
  </si>
  <si>
    <t>2.3.2</t>
  </si>
  <si>
    <t xml:space="preserve">ADRIANA SCHENATTO                                                                 </t>
  </si>
  <si>
    <t xml:space="preserve">ENG. CIVIL CREA/RS-91580                                                       </t>
  </si>
  <si>
    <t>CRONOGRAMA FISICO-FINANCEIRO</t>
  </si>
  <si>
    <t>ENG. CIVIL CREA/RS-91580</t>
  </si>
  <si>
    <t>Município: São João da Urtiga/RS</t>
  </si>
  <si>
    <t xml:space="preserve">Endereço: Av. Professor Zeferino </t>
  </si>
  <si>
    <t>KIT DE PORTA DE MADEIRA PARA VERNIZ, SEMI-OCA (LEVE OU MÉDIA), PADRÃO MÉDIO, 120X210CM, ESPESSURA DE 3,5CM, ITENS INCLUSOS: DOBRADIÇAS, MONTAGEM E INSTALAÇÃO DO BATENTE, SEM FECHADURA - FORNECIMENTO E INSTALAÇÃO. AF_12/2019</t>
  </si>
  <si>
    <t>INSTALAÇÕES ELÉTRICAS</t>
  </si>
  <si>
    <t>'</t>
  </si>
  <si>
    <t>Obra:  AMPLIAÇÃO DO POSTO DE SAUDE AVANÇADO INES P. GREGOLIN</t>
  </si>
  <si>
    <t>Endereço: Av. Professor Zeferino 861</t>
  </si>
  <si>
    <t>ARMAÇÃO DE PILAR OU VIGA DE ESTRUTURA DE CONCRETO ARMADO EMBUTIDA EM ALVENARIA DE VEDAÇÃO UTILIZANDO AÇO CA-50 DE 10,0 MM - MONTAGEM. AF_06/2022</t>
  </si>
  <si>
    <t>ARMAÇÃO DE PILAR OU VIGA DE ESTRUTURA DE CONCRETO ARMADO EMBUTIDA EM ALVENARIA DE VEDAÇÃO UTILIZANDO AÇO CA-50 DE 12,5 MM - MONTAGEM. AF_06/2022</t>
  </si>
  <si>
    <t>ARMAÇÃO DE PILAR OU VIGA DE ESTRUTURA CONVENCIONAL DE CONCRETO ARMADO UTILIZANDO AÇO CA-60 DE 5,0 MM - MONTAGEM. AF_06/2022</t>
  </si>
  <si>
    <t>CONCRETAGEM DE PILARES, FCK = 25 MPA, COM USO DE BOMBA - LANÇAMENTO, ADENSAMENTO E ACABAMENTO. AF_02/2022</t>
  </si>
  <si>
    <t>CONCRETAGEM DE VIGAS E LAJES, FCK=25 MPA, PARA LAJES PREMOLDADAS COM USO DE BOMBA - LANÇAMENTO, ADENSAMENTO E ACABAMENTO. AF_02/2022</t>
  </si>
  <si>
    <t>SOLEIRA EM GRANITO, LARGURA 15 CM, ESPESSURA 2,0 CM. AF_09/2020</t>
  </si>
  <si>
    <t>São João da Urtiga, 02 de Abril de 2023</t>
  </si>
  <si>
    <t>Data Base Sinapi: 02/2023</t>
  </si>
  <si>
    <t>DATA-02/04/2023</t>
  </si>
  <si>
    <t>OUTROS</t>
  </si>
  <si>
    <t>COTAÇÃO</t>
  </si>
  <si>
    <t>CORRIMÃO</t>
  </si>
  <si>
    <t>JANELA DE ALUMÍNIO DE CORRER COM 2 FOLHAS PARA VIDROS, COM VIDROS, BATENTE, ACABAMENTO COM ACETATO OU BRILHANTE E FERRAGENS. EXCLUSIVE ALIZAR E CONTRAMARCO. COM TELA MILIMÉTRICA DE PROTEÇÃO, FORNECIMENTO E INSTALAÇÃO. AF_12/2019</t>
  </si>
  <si>
    <t>PLACA DE OBRA (PARA CONSTRUCAO CIVIL) EM CHAPA GALVANIZADA *N. 22*, ADESIVADA, DE *2,0 X 2,0* M</t>
  </si>
  <si>
    <t>CORRIMÃO SIMPLES, DIÂMETRO EXTERNO = 1 1/2", EM AÇO GALVANIZADO. AF_04/2019_P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</si>
</sst>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</numFmts>
  <fonts count="23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10"/>
      <name val="Arial"/>
      <family val="2"/>
    </font>
    <font>
      <b/>
      <sz val="11"/>
      <color rgb="FF000000"/>
      <name val="Calibri"/>
      <family val="2"/>
    </font>
    <font>
      <sz val="9"/>
      <color rgb="FF000000"/>
      <name val="Calibri"/>
      <family val="2"/>
    </font>
    <font>
      <b/>
      <sz val="9"/>
      <color rgb="FF000000"/>
      <name val="Calibri"/>
      <family val="2"/>
    </font>
    <font>
      <sz val="7"/>
      <color rgb="FF000000"/>
      <name val="Calibri"/>
      <family val="2"/>
    </font>
    <font>
      <b/>
      <sz val="7"/>
      <color rgb="FF000000"/>
      <name val="Calibri"/>
      <family val="2"/>
    </font>
    <font>
      <b/>
      <sz val="9"/>
      <name val="Calibri"/>
      <family val="2"/>
    </font>
    <font>
      <sz val="7"/>
      <name val="Calibri"/>
      <family val="2"/>
    </font>
    <font>
      <b/>
      <sz val="7"/>
      <name val="Calibri"/>
      <family val="2"/>
    </font>
    <font>
      <sz val="8"/>
      <color rgb="FF000000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sz val="10"/>
      <color rgb="FF000000"/>
      <name val="Calibri"/>
      <family val="2"/>
      <charset val="204"/>
    </font>
    <font>
      <sz val="8"/>
      <name val="Calibri"/>
      <family val="2"/>
    </font>
    <font>
      <sz val="8"/>
      <color theme="1"/>
      <name val="Calibri"/>
      <family val="2"/>
    </font>
    <font>
      <sz val="8"/>
      <name val="Calibri"/>
      <family val="2"/>
      <charset val="204"/>
    </font>
    <font>
      <sz val="9"/>
      <name val="Calibri"/>
      <family val="2"/>
    </font>
    <font>
      <sz val="7.8"/>
      <color rgb="FF000000"/>
      <name val="Calibri"/>
      <family val="2"/>
    </font>
    <font>
      <sz val="7.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96969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0">
    <xf numFmtId="0" fontId="0" fillId="0" borderId="0" xfId="0"/>
    <xf numFmtId="0" fontId="3" fillId="0" borderId="0" xfId="0" applyFont="1" applyAlignment="1">
      <alignment vertical="center"/>
    </xf>
    <xf numFmtId="10" fontId="3" fillId="0" borderId="0" xfId="3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5" fillId="0" borderId="0" xfId="0" applyFont="1"/>
    <xf numFmtId="44" fontId="0" fillId="0" borderId="1" xfId="2" applyFont="1" applyBorder="1"/>
    <xf numFmtId="10" fontId="0" fillId="0" borderId="1" xfId="3" applyNumberFormat="1" applyFont="1" applyBorder="1"/>
    <xf numFmtId="44" fontId="5" fillId="0" borderId="1" xfId="0" applyNumberFormat="1" applyFont="1" applyBorder="1"/>
    <xf numFmtId="10" fontId="5" fillId="0" borderId="1" xfId="3" applyNumberFormat="1" applyFont="1" applyBorder="1"/>
    <xf numFmtId="9" fontId="0" fillId="0" borderId="1" xfId="3" applyFont="1" applyBorder="1" applyAlignment="1">
      <alignment horizontal="center" vertical="center"/>
    </xf>
    <xf numFmtId="10" fontId="5" fillId="0" borderId="1" xfId="3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43" fontId="6" fillId="0" borderId="1" xfId="1" applyFont="1" applyBorder="1" applyAlignment="1">
      <alignment horizontal="left" vertical="center"/>
    </xf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10" fillId="5" borderId="1" xfId="0" applyFont="1" applyFill="1" applyBorder="1" applyAlignment="1">
      <alignment horizontal="left" vertical="center"/>
    </xf>
    <xf numFmtId="43" fontId="3" fillId="0" borderId="0" xfId="0" applyNumberFormat="1" applyFont="1" applyAlignment="1">
      <alignment vertical="center"/>
    </xf>
    <xf numFmtId="0" fontId="13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right" vertical="center"/>
    </xf>
    <xf numFmtId="0" fontId="14" fillId="0" borderId="1" xfId="0" applyFont="1" applyBorder="1" applyAlignment="1">
      <alignment horizontal="left" vertical="center"/>
    </xf>
    <xf numFmtId="43" fontId="14" fillId="0" borderId="1" xfId="1" applyFont="1" applyBorder="1" applyAlignment="1">
      <alignment horizontal="left" vertical="center" wrapText="1"/>
    </xf>
    <xf numFmtId="43" fontId="14" fillId="5" borderId="1" xfId="1" applyFont="1" applyFill="1" applyBorder="1" applyAlignment="1">
      <alignment horizontal="left" vertical="center"/>
    </xf>
    <xf numFmtId="2" fontId="14" fillId="5" borderId="1" xfId="0" applyNumberFormat="1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center"/>
    </xf>
    <xf numFmtId="0" fontId="10" fillId="5" borderId="1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3" fillId="0" borderId="3" xfId="0" applyFont="1" applyBorder="1" applyAlignment="1">
      <alignment vertical="center"/>
    </xf>
    <xf numFmtId="0" fontId="7" fillId="2" borderId="7" xfId="0" applyFont="1" applyFill="1" applyBorder="1" applyAlignment="1">
      <alignment horizontal="left" vertical="center"/>
    </xf>
    <xf numFmtId="0" fontId="7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43" fontId="6" fillId="0" borderId="8" xfId="0" applyNumberFormat="1" applyFont="1" applyBorder="1" applyAlignment="1">
      <alignment horizontal="left" vertical="center"/>
    </xf>
    <xf numFmtId="44" fontId="7" fillId="0" borderId="8" xfId="2" applyFont="1" applyBorder="1" applyAlignment="1">
      <alignment horizontal="left" vertical="center"/>
    </xf>
    <xf numFmtId="0" fontId="9" fillId="5" borderId="7" xfId="0" applyFont="1" applyFill="1" applyBorder="1" applyAlignment="1">
      <alignment horizontal="left" vertical="center"/>
    </xf>
    <xf numFmtId="0" fontId="12" fillId="5" borderId="7" xfId="0" applyFont="1" applyFill="1" applyBorder="1" applyAlignment="1">
      <alignment horizontal="left" vertical="center"/>
    </xf>
    <xf numFmtId="0" fontId="11" fillId="5" borderId="7" xfId="0" applyFont="1" applyFill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/>
    </xf>
    <xf numFmtId="43" fontId="6" fillId="0" borderId="8" xfId="1" applyFont="1" applyBorder="1" applyAlignment="1">
      <alignment horizontal="left" vertical="center"/>
    </xf>
    <xf numFmtId="0" fontId="14" fillId="0" borderId="8" xfId="0" applyFont="1" applyBorder="1" applyAlignment="1">
      <alignment horizontal="right" vertical="center"/>
    </xf>
    <xf numFmtId="44" fontId="7" fillId="4" borderId="8" xfId="0" applyNumberFormat="1" applyFont="1" applyFill="1" applyBorder="1" applyAlignment="1">
      <alignment horizontal="left" vertical="center"/>
    </xf>
    <xf numFmtId="0" fontId="0" fillId="0" borderId="2" xfId="0" applyBorder="1"/>
    <xf numFmtId="0" fontId="8" fillId="0" borderId="2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13" fillId="0" borderId="7" xfId="0" applyFont="1" applyBorder="1" applyAlignment="1">
      <alignment horizontal="left" vertical="center"/>
    </xf>
    <xf numFmtId="43" fontId="13" fillId="0" borderId="1" xfId="1" applyFont="1" applyBorder="1" applyAlignment="1">
      <alignment horizontal="left" vertical="center"/>
    </xf>
    <xf numFmtId="43" fontId="13" fillId="0" borderId="8" xfId="0" applyNumberFormat="1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 wrapText="1"/>
    </xf>
    <xf numFmtId="2" fontId="18" fillId="0" borderId="1" xfId="0" applyNumberFormat="1" applyFont="1" applyBorder="1" applyAlignment="1">
      <alignment horizontal="right" vertical="center"/>
    </xf>
    <xf numFmtId="43" fontId="18" fillId="0" borderId="1" xfId="1" applyFont="1" applyBorder="1" applyAlignment="1">
      <alignment horizontal="left" vertical="center"/>
    </xf>
    <xf numFmtId="0" fontId="13" fillId="5" borderId="7" xfId="0" applyFont="1" applyFill="1" applyBorder="1" applyAlignment="1">
      <alignment horizontal="left" vertical="center"/>
    </xf>
    <xf numFmtId="0" fontId="13" fillId="5" borderId="1" xfId="0" applyFont="1" applyFill="1" applyBorder="1" applyAlignment="1">
      <alignment horizontal="left" vertical="center"/>
    </xf>
    <xf numFmtId="43" fontId="18" fillId="5" borderId="1" xfId="1" applyFont="1" applyFill="1" applyBorder="1" applyAlignment="1">
      <alignment horizontal="left" vertical="center"/>
    </xf>
    <xf numFmtId="0" fontId="13" fillId="5" borderId="7" xfId="0" applyFont="1" applyFill="1" applyBorder="1" applyAlignment="1">
      <alignment horizontal="left" vertical="center" wrapText="1"/>
    </xf>
    <xf numFmtId="0" fontId="17" fillId="5" borderId="7" xfId="0" applyFont="1" applyFill="1" applyBorder="1" applyAlignment="1">
      <alignment horizontal="left" vertical="center"/>
    </xf>
    <xf numFmtId="0" fontId="17" fillId="5" borderId="7" xfId="0" applyFont="1" applyFill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/>
    </xf>
    <xf numFmtId="0" fontId="18" fillId="0" borderId="1" xfId="0" applyFont="1" applyBorder="1" applyAlignment="1">
      <alignment horizontal="left" vertical="center" wrapText="1"/>
    </xf>
    <xf numFmtId="43" fontId="18" fillId="0" borderId="8" xfId="0" applyNumberFormat="1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 wrapText="1"/>
    </xf>
    <xf numFmtId="0" fontId="6" fillId="0" borderId="0" xfId="0" applyFont="1" applyAlignment="1">
      <alignment vertical="center"/>
    </xf>
    <xf numFmtId="4" fontId="17" fillId="0" borderId="1" xfId="0" applyNumberFormat="1" applyFont="1" applyBorder="1" applyAlignment="1">
      <alignment horizontal="right" vertical="center"/>
    </xf>
    <xf numFmtId="0" fontId="13" fillId="0" borderId="7" xfId="0" applyFont="1" applyBorder="1" applyAlignment="1">
      <alignment horizontal="left"/>
    </xf>
    <xf numFmtId="0" fontId="17" fillId="0" borderId="1" xfId="0" applyFont="1" applyBorder="1" applyAlignment="1">
      <alignment wrapText="1"/>
    </xf>
    <xf numFmtId="0" fontId="17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right" vertical="center"/>
    </xf>
    <xf numFmtId="44" fontId="0" fillId="0" borderId="1" xfId="2" applyFont="1" applyFill="1" applyBorder="1"/>
    <xf numFmtId="0" fontId="17" fillId="0" borderId="7" xfId="0" applyFont="1" applyBorder="1" applyAlignment="1">
      <alignment horizontal="center"/>
    </xf>
    <xf numFmtId="0" fontId="8" fillId="0" borderId="7" xfId="0" applyFont="1" applyBorder="1" applyAlignment="1">
      <alignment horizontal="left" vertical="center" wrapText="1"/>
    </xf>
    <xf numFmtId="0" fontId="17" fillId="0" borderId="7" xfId="0" applyFont="1" applyBorder="1" applyAlignment="1">
      <alignment horizontal="left" vertical="center"/>
    </xf>
    <xf numFmtId="0" fontId="17" fillId="0" borderId="7" xfId="0" applyFont="1" applyBorder="1" applyAlignment="1">
      <alignment horizontal="left"/>
    </xf>
    <xf numFmtId="0" fontId="16" fillId="6" borderId="1" xfId="0" applyFont="1" applyFill="1" applyBorder="1" applyAlignment="1">
      <alignment horizontal="left"/>
    </xf>
    <xf numFmtId="0" fontId="0" fillId="0" borderId="1" xfId="0" applyBorder="1"/>
    <xf numFmtId="4" fontId="17" fillId="0" borderId="1" xfId="0" applyNumberFormat="1" applyFont="1" applyBorder="1" applyAlignment="1">
      <alignment horizontal="right"/>
    </xf>
    <xf numFmtId="9" fontId="7" fillId="4" borderId="1" xfId="3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center"/>
    </xf>
    <xf numFmtId="0" fontId="6" fillId="0" borderId="7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  <xf numFmtId="0" fontId="0" fillId="0" borderId="8" xfId="0" applyBorder="1"/>
    <xf numFmtId="0" fontId="3" fillId="0" borderId="1" xfId="0" applyFont="1" applyBorder="1" applyAlignment="1">
      <alignment vertical="center" wrapText="1"/>
    </xf>
    <xf numFmtId="10" fontId="3" fillId="0" borderId="1" xfId="3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9" fontId="5" fillId="0" borderId="8" xfId="3" applyFont="1" applyBorder="1" applyAlignment="1">
      <alignment horizontal="center" vertical="center"/>
    </xf>
    <xf numFmtId="10" fontId="5" fillId="0" borderId="8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7" fillId="0" borderId="0" xfId="0" applyFont="1" applyAlignment="1">
      <alignment wrapText="1"/>
    </xf>
    <xf numFmtId="0" fontId="7" fillId="5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horizontal="left" vertical="center" wrapText="1"/>
    </xf>
    <xf numFmtId="43" fontId="13" fillId="0" borderId="1" xfId="1" applyFont="1" applyBorder="1" applyAlignment="1">
      <alignment horizontal="left"/>
    </xf>
    <xf numFmtId="43" fontId="13" fillId="0" borderId="8" xfId="0" applyNumberFormat="1" applyFont="1" applyBorder="1" applyAlignment="1">
      <alignment horizontal="left"/>
    </xf>
    <xf numFmtId="43" fontId="6" fillId="0" borderId="1" xfId="1" applyFont="1" applyBorder="1" applyAlignment="1">
      <alignment horizontal="left"/>
    </xf>
    <xf numFmtId="43" fontId="6" fillId="0" borderId="8" xfId="0" applyNumberFormat="1" applyFont="1" applyBorder="1" applyAlignment="1">
      <alignment horizontal="left"/>
    </xf>
    <xf numFmtId="0" fontId="13" fillId="0" borderId="1" xfId="0" applyFont="1" applyBorder="1" applyAlignment="1">
      <alignment horizontal="left"/>
    </xf>
    <xf numFmtId="0" fontId="18" fillId="0" borderId="1" xfId="0" applyFont="1" applyBorder="1" applyAlignment="1">
      <alignment horizontal="center"/>
    </xf>
    <xf numFmtId="0" fontId="9" fillId="0" borderId="7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43" fontId="14" fillId="0" borderId="1" xfId="1" applyFont="1" applyBorder="1" applyAlignment="1">
      <alignment horizontal="left"/>
    </xf>
    <xf numFmtId="0" fontId="8" fillId="0" borderId="7" xfId="0" applyFont="1" applyBorder="1" applyAlignment="1">
      <alignment horizontal="left" wrapText="1"/>
    </xf>
    <xf numFmtId="0" fontId="6" fillId="0" borderId="1" xfId="0" applyFont="1" applyBorder="1" applyAlignment="1">
      <alignment horizontal="left"/>
    </xf>
    <xf numFmtId="44" fontId="7" fillId="0" borderId="8" xfId="2" applyFont="1" applyBorder="1" applyAlignment="1">
      <alignment horizontal="left"/>
    </xf>
    <xf numFmtId="0" fontId="13" fillId="0" borderId="1" xfId="0" applyFont="1" applyBorder="1" applyAlignment="1">
      <alignment horizontal="center"/>
    </xf>
    <xf numFmtId="0" fontId="13" fillId="5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43" fontId="13" fillId="0" borderId="1" xfId="1" applyFont="1" applyBorder="1" applyAlignment="1">
      <alignment horizontal="right" vertical="center"/>
    </xf>
    <xf numFmtId="43" fontId="13" fillId="0" borderId="8" xfId="0" applyNumberFormat="1" applyFont="1" applyBorder="1" applyAlignment="1">
      <alignment horizontal="right" vertical="center"/>
    </xf>
    <xf numFmtId="4" fontId="17" fillId="0" borderId="0" xfId="0" applyNumberFormat="1" applyFont="1" applyAlignment="1">
      <alignment horizontal="right" vertical="center"/>
    </xf>
    <xf numFmtId="4" fontId="18" fillId="0" borderId="1" xfId="0" applyNumberFormat="1" applyFont="1" applyBorder="1" applyAlignment="1">
      <alignment horizontal="right" vertical="center"/>
    </xf>
    <xf numFmtId="4" fontId="17" fillId="0" borderId="0" xfId="0" applyNumberFormat="1" applyFont="1" applyAlignment="1">
      <alignment horizontal="right"/>
    </xf>
    <xf numFmtId="0" fontId="17" fillId="0" borderId="0" xfId="0" applyFont="1" applyAlignment="1">
      <alignment vertical="center" wrapText="1"/>
    </xf>
    <xf numFmtId="0" fontId="17" fillId="0" borderId="2" xfId="0" applyFont="1" applyBorder="1" applyAlignment="1">
      <alignment horizontal="left" vertical="center"/>
    </xf>
    <xf numFmtId="0" fontId="6" fillId="5" borderId="1" xfId="0" applyFont="1" applyFill="1" applyBorder="1" applyAlignment="1">
      <alignment horizontal="left" vertical="center"/>
    </xf>
    <xf numFmtId="44" fontId="7" fillId="5" borderId="8" xfId="2" applyFont="1" applyFill="1" applyBorder="1" applyAlignment="1">
      <alignment horizontal="left" vertical="center"/>
    </xf>
    <xf numFmtId="0" fontId="0" fillId="0" borderId="0" xfId="0" quotePrefix="1"/>
    <xf numFmtId="2" fontId="17" fillId="0" borderId="1" xfId="0" applyNumberFormat="1" applyFont="1" applyBorder="1" applyAlignment="1">
      <alignment horizontal="right" vertical="center"/>
    </xf>
    <xf numFmtId="2" fontId="17" fillId="0" borderId="1" xfId="0" applyNumberFormat="1" applyFont="1" applyBorder="1" applyAlignment="1">
      <alignment horizontal="right" vertical="center" wrapText="1"/>
    </xf>
    <xf numFmtId="2" fontId="17" fillId="5" borderId="1" xfId="0" applyNumberFormat="1" applyFont="1" applyFill="1" applyBorder="1" applyAlignment="1">
      <alignment horizontal="right" vertical="center"/>
    </xf>
    <xf numFmtId="2" fontId="20" fillId="5" borderId="1" xfId="0" applyNumberFormat="1" applyFont="1" applyFill="1" applyBorder="1" applyAlignment="1">
      <alignment horizontal="right" vertical="center"/>
    </xf>
    <xf numFmtId="2" fontId="17" fillId="0" borderId="1" xfId="0" applyNumberFormat="1" applyFont="1" applyBorder="1" applyAlignment="1">
      <alignment horizontal="right"/>
    </xf>
    <xf numFmtId="2" fontId="17" fillId="5" borderId="1" xfId="0" applyNumberFormat="1" applyFont="1" applyFill="1" applyBorder="1" applyAlignment="1">
      <alignment horizontal="right"/>
    </xf>
    <xf numFmtId="2" fontId="17" fillId="5" borderId="1" xfId="0" applyNumberFormat="1" applyFont="1" applyFill="1" applyBorder="1" applyAlignment="1">
      <alignment horizontal="right" wrapText="1"/>
    </xf>
    <xf numFmtId="2" fontId="20" fillId="5" borderId="1" xfId="0" applyNumberFormat="1" applyFont="1" applyFill="1" applyBorder="1" applyAlignment="1">
      <alignment horizontal="right" vertical="center" wrapText="1"/>
    </xf>
    <xf numFmtId="2" fontId="17" fillId="5" borderId="1" xfId="0" applyNumberFormat="1" applyFont="1" applyFill="1" applyBorder="1" applyAlignment="1">
      <alignment horizontal="right" vertical="center" wrapText="1"/>
    </xf>
    <xf numFmtId="2" fontId="17" fillId="5" borderId="1" xfId="0" applyNumberFormat="1" applyFont="1" applyFill="1" applyBorder="1" applyAlignment="1">
      <alignment vertical="center"/>
    </xf>
    <xf numFmtId="0" fontId="21" fillId="5" borderId="7" xfId="0" applyFont="1" applyFill="1" applyBorder="1" applyAlignment="1">
      <alignment horizontal="left" vertical="center"/>
    </xf>
    <xf numFmtId="0" fontId="21" fillId="0" borderId="1" xfId="0" applyFont="1" applyBorder="1" applyAlignment="1">
      <alignment horizontal="left" vertical="center"/>
    </xf>
    <xf numFmtId="0" fontId="22" fillId="0" borderId="1" xfId="0" applyFont="1" applyBorder="1" applyAlignment="1">
      <alignment wrapText="1"/>
    </xf>
    <xf numFmtId="0" fontId="21" fillId="0" borderId="1" xfId="0" applyFont="1" applyBorder="1" applyAlignment="1">
      <alignment horizontal="center" vertical="center"/>
    </xf>
    <xf numFmtId="2" fontId="22" fillId="0" borderId="1" xfId="0" applyNumberFormat="1" applyFont="1" applyBorder="1" applyAlignment="1">
      <alignment horizontal="right" vertical="center"/>
    </xf>
    <xf numFmtId="4" fontId="22" fillId="0" borderId="1" xfId="0" applyNumberFormat="1" applyFont="1" applyBorder="1" applyAlignment="1">
      <alignment horizontal="right" vertical="center"/>
    </xf>
    <xf numFmtId="43" fontId="21" fillId="0" borderId="1" xfId="1" applyFont="1" applyBorder="1" applyAlignment="1">
      <alignment horizontal="left" vertical="center"/>
    </xf>
    <xf numFmtId="43" fontId="21" fillId="0" borderId="8" xfId="0" applyNumberFormat="1" applyFont="1" applyBorder="1" applyAlignment="1">
      <alignment horizontal="left" vertical="center"/>
    </xf>
    <xf numFmtId="0" fontId="21" fillId="0" borderId="7" xfId="0" applyFont="1" applyBorder="1" applyAlignment="1">
      <alignment horizontal="left" vertical="center"/>
    </xf>
    <xf numFmtId="0" fontId="7" fillId="5" borderId="1" xfId="0" applyFont="1" applyFill="1" applyBorder="1" applyAlignment="1">
      <alignment horizontal="right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5" fillId="5" borderId="1" xfId="0" applyFont="1" applyFill="1" applyBorder="1" applyAlignment="1">
      <alignment horizontal="left" vertical="center"/>
    </xf>
    <xf numFmtId="0" fontId="7" fillId="5" borderId="1" xfId="0" applyFont="1" applyFill="1" applyBorder="1" applyAlignment="1">
      <alignment horizontal="left" vertical="center"/>
    </xf>
    <xf numFmtId="0" fontId="7" fillId="5" borderId="8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right" vertical="center"/>
    </xf>
    <xf numFmtId="0" fontId="15" fillId="0" borderId="1" xfId="0" applyFont="1" applyBorder="1" applyAlignment="1">
      <alignment horizontal="right" vertical="center"/>
    </xf>
    <xf numFmtId="0" fontId="7" fillId="0" borderId="1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0" fontId="15" fillId="0" borderId="8" xfId="0" applyFont="1" applyBorder="1" applyAlignment="1">
      <alignment horizontal="left" vertical="center"/>
    </xf>
    <xf numFmtId="0" fontId="15" fillId="0" borderId="1" xfId="0" applyFont="1" applyBorder="1" applyAlignment="1">
      <alignment horizontal="left"/>
    </xf>
    <xf numFmtId="0" fontId="7" fillId="4" borderId="7" xfId="0" applyFont="1" applyFill="1" applyBorder="1" applyAlignment="1">
      <alignment horizontal="right" vertical="center"/>
    </xf>
    <xf numFmtId="0" fontId="7" fillId="4" borderId="1" xfId="0" applyFont="1" applyFill="1" applyBorder="1" applyAlignment="1">
      <alignment horizontal="right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7" fillId="0" borderId="1" xfId="0" applyFont="1" applyBorder="1" applyAlignment="1">
      <alignment horizontal="right"/>
    </xf>
    <xf numFmtId="0" fontId="3" fillId="0" borderId="7" xfId="0" applyFont="1" applyBorder="1" applyAlignment="1">
      <alignment vertical="center" wrapText="1"/>
    </xf>
    <xf numFmtId="49" fontId="4" fillId="3" borderId="7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 wrapText="1"/>
    </xf>
    <xf numFmtId="44" fontId="4" fillId="3" borderId="1" xfId="2" applyFont="1" applyFill="1" applyBorder="1" applyAlignment="1">
      <alignment horizontal="center" vertical="center" wrapText="1"/>
    </xf>
    <xf numFmtId="164" fontId="4" fillId="3" borderId="1" xfId="1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">
    <cellStyle name="Moeda" xfId="2" builtinId="4"/>
    <cellStyle name="Normal" xfId="0" builtinId="0"/>
    <cellStyle name="Porcentagem" xfId="3" builtinId="5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06"/>
  <sheetViews>
    <sheetView tabSelected="1" zoomScale="120" zoomScaleNormal="120" workbookViewId="0">
      <selection activeCell="C98" sqref="C98"/>
    </sheetView>
  </sheetViews>
  <sheetFormatPr defaultColWidth="9.140625" defaultRowHeight="12.75" x14ac:dyDescent="0.25"/>
  <cols>
    <col min="1" max="1" width="9.140625" style="14" customWidth="1"/>
    <col min="2" max="2" width="6.140625" style="1" customWidth="1"/>
    <col min="3" max="3" width="70.5703125" style="1" customWidth="1"/>
    <col min="4" max="4" width="5.28515625" style="1" customWidth="1"/>
    <col min="5" max="5" width="6.5703125" style="1" customWidth="1"/>
    <col min="6" max="8" width="11.5703125" style="1" customWidth="1"/>
    <col min="9" max="9" width="9.140625" style="1"/>
    <col min="10" max="10" width="10.42578125" style="1" bestFit="1" customWidth="1"/>
    <col min="11" max="16384" width="9.140625" style="1"/>
  </cols>
  <sheetData>
    <row r="1" spans="1:11" ht="12.75" customHeight="1" x14ac:dyDescent="0.25">
      <c r="A1" s="155" t="s">
        <v>172</v>
      </c>
      <c r="B1" s="156"/>
      <c r="C1" s="156"/>
      <c r="D1" s="156"/>
      <c r="E1" s="156"/>
      <c r="F1" s="156"/>
      <c r="G1" s="156"/>
      <c r="H1" s="157"/>
    </row>
    <row r="2" spans="1:11" ht="21.75" customHeight="1" x14ac:dyDescent="0.25">
      <c r="A2" s="160" t="s">
        <v>201</v>
      </c>
      <c r="B2" s="161"/>
      <c r="C2" s="161"/>
      <c r="D2" s="86"/>
      <c r="E2" s="86"/>
      <c r="F2" s="86"/>
      <c r="G2" s="165" t="s">
        <v>210</v>
      </c>
      <c r="H2" s="166"/>
    </row>
    <row r="3" spans="1:11" ht="15" customHeight="1" x14ac:dyDescent="0.25">
      <c r="A3" s="183" t="s">
        <v>196</v>
      </c>
      <c r="B3" s="184"/>
      <c r="C3" s="184"/>
      <c r="D3" s="158" t="s">
        <v>211</v>
      </c>
      <c r="E3" s="158"/>
      <c r="F3" s="158"/>
      <c r="G3" s="158"/>
      <c r="H3" s="159"/>
    </row>
    <row r="4" spans="1:11" ht="15" customHeight="1" x14ac:dyDescent="0.25">
      <c r="A4" s="183" t="s">
        <v>202</v>
      </c>
      <c r="B4" s="184"/>
      <c r="C4" s="184"/>
      <c r="D4" s="81"/>
      <c r="E4" s="81"/>
      <c r="F4" s="81"/>
      <c r="G4" s="81" t="s">
        <v>89</v>
      </c>
      <c r="H4" s="87"/>
    </row>
    <row r="5" spans="1:11" ht="15" customHeight="1" x14ac:dyDescent="0.25">
      <c r="A5" s="180" t="s">
        <v>0</v>
      </c>
      <c r="B5" s="181"/>
      <c r="C5" s="181"/>
      <c r="D5" s="181"/>
      <c r="E5" s="181"/>
      <c r="F5" s="181"/>
      <c r="G5" s="181"/>
      <c r="H5" s="182"/>
    </row>
    <row r="6" spans="1:11" x14ac:dyDescent="0.25">
      <c r="A6" s="35" t="s">
        <v>65</v>
      </c>
      <c r="B6" s="30" t="s">
        <v>1</v>
      </c>
      <c r="C6" s="30" t="s">
        <v>2</v>
      </c>
      <c r="D6" s="100" t="s">
        <v>3</v>
      </c>
      <c r="E6" s="100" t="s">
        <v>4</v>
      </c>
      <c r="F6" s="100" t="s">
        <v>5</v>
      </c>
      <c r="G6" s="100" t="s">
        <v>84</v>
      </c>
      <c r="H6" s="36" t="s">
        <v>49</v>
      </c>
    </row>
    <row r="7" spans="1:11" x14ac:dyDescent="0.25">
      <c r="A7" s="85"/>
      <c r="B7" s="167"/>
      <c r="C7" s="167"/>
      <c r="D7" s="167"/>
      <c r="E7" s="167"/>
      <c r="F7" s="167"/>
      <c r="G7" s="167"/>
      <c r="H7" s="168"/>
    </row>
    <row r="8" spans="1:11" x14ac:dyDescent="0.25">
      <c r="A8" s="37"/>
      <c r="B8" s="30">
        <v>1</v>
      </c>
      <c r="C8" s="169" t="s">
        <v>8</v>
      </c>
      <c r="D8" s="169"/>
      <c r="E8" s="169"/>
      <c r="F8" s="169"/>
      <c r="G8" s="169"/>
      <c r="H8" s="170"/>
    </row>
    <row r="9" spans="1:11" ht="17.25" customHeight="1" x14ac:dyDescent="0.2">
      <c r="A9" s="71">
        <v>4813</v>
      </c>
      <c r="B9" s="108" t="s">
        <v>50</v>
      </c>
      <c r="C9" s="72" t="s">
        <v>216</v>
      </c>
      <c r="D9" s="116" t="s">
        <v>6</v>
      </c>
      <c r="E9" s="137">
        <v>4</v>
      </c>
      <c r="F9" s="104">
        <v>275</v>
      </c>
      <c r="G9" s="104">
        <f>(F9*0.2469)+F9</f>
        <v>342.89750000000004</v>
      </c>
      <c r="H9" s="105">
        <f>E9*G9</f>
        <v>1371.5900000000001</v>
      </c>
      <c r="J9" s="23"/>
      <c r="K9" s="23">
        <f>(J9*0.2469)+J9</f>
        <v>0</v>
      </c>
    </row>
    <row r="10" spans="1:11" ht="26.25" customHeight="1" x14ac:dyDescent="0.2">
      <c r="A10" s="71">
        <v>99059</v>
      </c>
      <c r="B10" s="108" t="s">
        <v>76</v>
      </c>
      <c r="C10" s="97" t="s">
        <v>173</v>
      </c>
      <c r="D10" s="116" t="s">
        <v>12</v>
      </c>
      <c r="E10" s="137">
        <v>98.4</v>
      </c>
      <c r="F10" s="104">
        <v>45.33</v>
      </c>
      <c r="G10" s="104">
        <f>(F10*0.2469)+F10</f>
        <v>56.521977</v>
      </c>
      <c r="H10" s="105">
        <f>E10*G10</f>
        <v>5561.7625367999999</v>
      </c>
      <c r="J10" s="23"/>
      <c r="K10" s="23"/>
    </row>
    <row r="11" spans="1:11" ht="15.75" customHeight="1" x14ac:dyDescent="0.2">
      <c r="A11" s="71">
        <v>93358</v>
      </c>
      <c r="B11" s="108" t="s">
        <v>66</v>
      </c>
      <c r="C11" s="72" t="s">
        <v>131</v>
      </c>
      <c r="D11" s="116" t="s">
        <v>9</v>
      </c>
      <c r="E11" s="137">
        <v>12</v>
      </c>
      <c r="F11" s="82">
        <v>75.52</v>
      </c>
      <c r="G11" s="104">
        <f>(F11*0.2469)+F11</f>
        <v>94.165887999999995</v>
      </c>
      <c r="H11" s="105">
        <f>E11*G11</f>
        <v>1129.9906559999999</v>
      </c>
      <c r="J11" s="23"/>
    </row>
    <row r="12" spans="1:11" ht="15" customHeight="1" x14ac:dyDescent="0.2">
      <c r="A12" s="79" t="s">
        <v>140</v>
      </c>
      <c r="B12" s="108" t="s">
        <v>137</v>
      </c>
      <c r="C12" s="72" t="s">
        <v>139</v>
      </c>
      <c r="D12" s="116" t="s">
        <v>9</v>
      </c>
      <c r="E12" s="137">
        <v>12</v>
      </c>
      <c r="F12" s="82">
        <v>30.75</v>
      </c>
      <c r="G12" s="104">
        <f t="shared" ref="G12" si="0">(F12*0.2469)+F12</f>
        <v>38.342174999999997</v>
      </c>
      <c r="H12" s="105">
        <f t="shared" ref="H12" si="1">E12*G12</f>
        <v>460.10609999999997</v>
      </c>
    </row>
    <row r="13" spans="1:11" x14ac:dyDescent="0.25">
      <c r="A13" s="77"/>
      <c r="B13" s="171" t="s">
        <v>87</v>
      </c>
      <c r="C13" s="171"/>
      <c r="D13" s="171"/>
      <c r="E13" s="171"/>
      <c r="F13" s="99"/>
      <c r="G13" s="99"/>
      <c r="H13" s="40">
        <f>SUM(H9:H12)</f>
        <v>8523.4492928</v>
      </c>
    </row>
    <row r="14" spans="1:11" ht="15" x14ac:dyDescent="0.25">
      <c r="A14" s="37"/>
      <c r="B14" s="30">
        <v>2</v>
      </c>
      <c r="C14" s="169" t="s">
        <v>93</v>
      </c>
      <c r="D14" s="169"/>
      <c r="E14" s="169"/>
      <c r="F14" s="169"/>
      <c r="G14" s="169"/>
      <c r="H14" s="170"/>
      <c r="I14"/>
      <c r="J14"/>
    </row>
    <row r="15" spans="1:11" ht="15" x14ac:dyDescent="0.25">
      <c r="A15" s="41"/>
      <c r="B15" s="98" t="s">
        <v>51</v>
      </c>
      <c r="C15" s="163" t="s">
        <v>94</v>
      </c>
      <c r="D15" s="163"/>
      <c r="E15" s="163"/>
      <c r="F15" s="163"/>
      <c r="G15" s="163"/>
      <c r="H15" s="164"/>
      <c r="I15"/>
      <c r="J15"/>
    </row>
    <row r="16" spans="1:11" ht="15" x14ac:dyDescent="0.25">
      <c r="A16" s="78" t="s">
        <v>142</v>
      </c>
      <c r="B16" s="60" t="s">
        <v>67</v>
      </c>
      <c r="C16" s="73" t="s">
        <v>141</v>
      </c>
      <c r="D16" s="120" t="s">
        <v>6</v>
      </c>
      <c r="E16" s="135">
        <v>12</v>
      </c>
      <c r="F16" s="70">
        <v>514.38</v>
      </c>
      <c r="G16" s="54">
        <f t="shared" ref="G16:G26" si="2">(F16*0.2469)+F16</f>
        <v>641.38042199999995</v>
      </c>
      <c r="H16" s="55">
        <f t="shared" ref="H16:H26" si="3">E16*G16</f>
        <v>7696.5650639999994</v>
      </c>
      <c r="I16"/>
      <c r="J16"/>
    </row>
    <row r="17" spans="1:12" ht="22.5" x14ac:dyDescent="0.25">
      <c r="A17" s="59">
        <v>96545</v>
      </c>
      <c r="B17" s="60" t="s">
        <v>174</v>
      </c>
      <c r="C17" s="128" t="s">
        <v>121</v>
      </c>
      <c r="D17" s="120" t="s">
        <v>75</v>
      </c>
      <c r="E17" s="135">
        <v>88.84</v>
      </c>
      <c r="F17" s="70">
        <v>12.96</v>
      </c>
      <c r="G17" s="54">
        <f t="shared" si="2"/>
        <v>16.159824</v>
      </c>
      <c r="H17" s="55">
        <f t="shared" si="3"/>
        <v>1435.6387641600002</v>
      </c>
      <c r="I17"/>
      <c r="J17"/>
    </row>
    <row r="18" spans="1:12" ht="22.5" x14ac:dyDescent="0.25">
      <c r="A18" s="62">
        <v>96558</v>
      </c>
      <c r="B18" s="60" t="s">
        <v>175</v>
      </c>
      <c r="C18" s="73" t="s">
        <v>120</v>
      </c>
      <c r="D18" s="121" t="s">
        <v>9</v>
      </c>
      <c r="E18" s="141">
        <v>6</v>
      </c>
      <c r="F18" s="70">
        <v>597.04999999999995</v>
      </c>
      <c r="G18" s="54">
        <f t="shared" si="2"/>
        <v>744.46164499999998</v>
      </c>
      <c r="H18" s="55">
        <f t="shared" si="3"/>
        <v>4466.7698700000001</v>
      </c>
      <c r="I18"/>
      <c r="J18"/>
    </row>
    <row r="19" spans="1:12" ht="15" x14ac:dyDescent="0.25">
      <c r="A19" s="42"/>
      <c r="B19" s="22" t="s">
        <v>52</v>
      </c>
      <c r="C19" s="162" t="s">
        <v>95</v>
      </c>
      <c r="D19" s="162"/>
      <c r="E19" s="162"/>
      <c r="F19" s="28"/>
      <c r="G19" s="15"/>
      <c r="H19" s="39"/>
      <c r="I19"/>
      <c r="J19"/>
    </row>
    <row r="20" spans="1:12" ht="22.5" x14ac:dyDescent="0.25">
      <c r="A20" s="63">
        <v>96546</v>
      </c>
      <c r="B20" s="60" t="s">
        <v>81</v>
      </c>
      <c r="C20" s="73" t="s">
        <v>121</v>
      </c>
      <c r="D20" s="120" t="s">
        <v>75</v>
      </c>
      <c r="E20" s="142">
        <v>265</v>
      </c>
      <c r="F20" s="70">
        <v>12.96</v>
      </c>
      <c r="G20" s="54">
        <f t="shared" si="2"/>
        <v>16.159824</v>
      </c>
      <c r="H20" s="55">
        <f t="shared" si="3"/>
        <v>4282.3533600000001</v>
      </c>
      <c r="I20"/>
      <c r="J20"/>
      <c r="K20" s="97"/>
    </row>
    <row r="21" spans="1:12" ht="22.5" x14ac:dyDescent="0.25">
      <c r="A21" s="63">
        <v>96547</v>
      </c>
      <c r="B21" s="60" t="s">
        <v>82</v>
      </c>
      <c r="C21" s="73" t="s">
        <v>132</v>
      </c>
      <c r="D21" s="120" t="s">
        <v>75</v>
      </c>
      <c r="E21" s="142">
        <v>208</v>
      </c>
      <c r="F21" s="125">
        <v>10.96</v>
      </c>
      <c r="G21" s="54">
        <f t="shared" si="2"/>
        <v>13.666024</v>
      </c>
      <c r="H21" s="55">
        <f t="shared" si="3"/>
        <v>2842.5329919999999</v>
      </c>
      <c r="I21"/>
      <c r="J21"/>
    </row>
    <row r="22" spans="1:12" ht="17.25" customHeight="1" x14ac:dyDescent="0.25">
      <c r="A22" s="62">
        <v>96543</v>
      </c>
      <c r="B22" s="60" t="s">
        <v>161</v>
      </c>
      <c r="C22" s="73" t="s">
        <v>123</v>
      </c>
      <c r="D22" s="121" t="s">
        <v>75</v>
      </c>
      <c r="E22" s="141">
        <v>185</v>
      </c>
      <c r="F22" s="61">
        <v>16.47</v>
      </c>
      <c r="G22" s="54">
        <f t="shared" si="2"/>
        <v>20.536442999999998</v>
      </c>
      <c r="H22" s="55">
        <f t="shared" si="3"/>
        <v>3799.2419549999995</v>
      </c>
      <c r="I22"/>
      <c r="J22"/>
      <c r="L22" s="33"/>
    </row>
    <row r="23" spans="1:12" ht="22.5" x14ac:dyDescent="0.25">
      <c r="A23" s="64">
        <v>96555</v>
      </c>
      <c r="B23" s="60" t="s">
        <v>190</v>
      </c>
      <c r="C23" s="73" t="s">
        <v>122</v>
      </c>
      <c r="D23" s="121" t="s">
        <v>9</v>
      </c>
      <c r="E23" s="141">
        <v>9</v>
      </c>
      <c r="F23" s="125">
        <v>583.89</v>
      </c>
      <c r="G23" s="54">
        <f t="shared" si="2"/>
        <v>728.05244100000004</v>
      </c>
      <c r="H23" s="55">
        <f t="shared" si="3"/>
        <v>6552.4719690000002</v>
      </c>
      <c r="I23"/>
      <c r="J23"/>
    </row>
    <row r="24" spans="1:12" ht="15" customHeight="1" x14ac:dyDescent="0.25">
      <c r="A24" s="43"/>
      <c r="B24" s="32" t="s">
        <v>91</v>
      </c>
      <c r="C24" s="31" t="s">
        <v>90</v>
      </c>
      <c r="D24" s="122"/>
      <c r="E24" s="29"/>
      <c r="F24" s="28"/>
      <c r="G24" s="15"/>
      <c r="H24" s="39"/>
      <c r="I24"/>
      <c r="J24"/>
    </row>
    <row r="25" spans="1:12" ht="24" customHeight="1" x14ac:dyDescent="0.25">
      <c r="A25" s="64">
        <v>92269</v>
      </c>
      <c r="B25" s="21" t="s">
        <v>92</v>
      </c>
      <c r="C25" s="97" t="s">
        <v>176</v>
      </c>
      <c r="D25" s="122" t="s">
        <v>6</v>
      </c>
      <c r="E25" s="140">
        <v>72</v>
      </c>
      <c r="F25" s="28">
        <v>138.94999999999999</v>
      </c>
      <c r="G25" s="54">
        <f t="shared" si="2"/>
        <v>173.256755</v>
      </c>
      <c r="H25" s="55">
        <f t="shared" si="3"/>
        <v>12474.486359999999</v>
      </c>
      <c r="I25"/>
      <c r="J25"/>
    </row>
    <row r="26" spans="1:12" ht="15" customHeight="1" x14ac:dyDescent="0.25">
      <c r="A26" s="78" t="s">
        <v>138</v>
      </c>
      <c r="B26" s="21" t="s">
        <v>191</v>
      </c>
      <c r="C26" s="73" t="s">
        <v>133</v>
      </c>
      <c r="D26" s="121" t="s">
        <v>6</v>
      </c>
      <c r="E26" s="141">
        <v>54.4</v>
      </c>
      <c r="F26" s="125">
        <v>110.27</v>
      </c>
      <c r="G26" s="54">
        <f t="shared" si="2"/>
        <v>137.49566300000001</v>
      </c>
      <c r="H26" s="55">
        <f t="shared" si="3"/>
        <v>7479.7640671999998</v>
      </c>
      <c r="I26"/>
      <c r="J26"/>
    </row>
    <row r="27" spans="1:12" x14ac:dyDescent="0.25">
      <c r="A27" s="44"/>
      <c r="B27" s="101" t="s">
        <v>97</v>
      </c>
      <c r="C27" s="173" t="s">
        <v>96</v>
      </c>
      <c r="D27" s="173"/>
      <c r="E27" s="173"/>
      <c r="F27" s="173"/>
      <c r="G27" s="173"/>
      <c r="H27" s="174"/>
    </row>
    <row r="28" spans="1:12" ht="22.5" x14ac:dyDescent="0.2">
      <c r="A28" s="79">
        <v>104108</v>
      </c>
      <c r="B28" s="60" t="s">
        <v>98</v>
      </c>
      <c r="C28" s="72" t="s">
        <v>203</v>
      </c>
      <c r="D28" s="117" t="s">
        <v>75</v>
      </c>
      <c r="E28" s="138">
        <v>88.84</v>
      </c>
      <c r="F28" s="82">
        <v>13.47</v>
      </c>
      <c r="G28" s="104">
        <f t="shared" ref="G28:G31" si="4">(F28*0.2469)+F28</f>
        <v>16.795743000000002</v>
      </c>
      <c r="H28" s="105">
        <f t="shared" ref="H28:H31" si="5">E28*G28</f>
        <v>1492.1338081200001</v>
      </c>
    </row>
    <row r="29" spans="1:12" ht="22.5" x14ac:dyDescent="0.2">
      <c r="A29" s="79">
        <v>104107</v>
      </c>
      <c r="B29" s="60" t="s">
        <v>99</v>
      </c>
      <c r="C29" s="72" t="s">
        <v>204</v>
      </c>
      <c r="D29" s="117" t="s">
        <v>75</v>
      </c>
      <c r="E29" s="138">
        <v>139</v>
      </c>
      <c r="F29" s="82">
        <v>11.44</v>
      </c>
      <c r="G29" s="104">
        <f t="shared" si="4"/>
        <v>14.264536</v>
      </c>
      <c r="H29" s="105">
        <f t="shared" si="5"/>
        <v>1982.7705039999998</v>
      </c>
    </row>
    <row r="30" spans="1:12" ht="22.5" x14ac:dyDescent="0.2">
      <c r="A30" s="79">
        <v>92759</v>
      </c>
      <c r="B30" s="24" t="s">
        <v>100</v>
      </c>
      <c r="C30" s="72" t="s">
        <v>205</v>
      </c>
      <c r="D30" s="118" t="s">
        <v>75</v>
      </c>
      <c r="E30" s="137">
        <v>37</v>
      </c>
      <c r="F30" s="82">
        <v>14.23</v>
      </c>
      <c r="G30" s="104">
        <f t="shared" si="4"/>
        <v>17.743387000000002</v>
      </c>
      <c r="H30" s="105">
        <f t="shared" si="5"/>
        <v>656.5053190000001</v>
      </c>
    </row>
    <row r="31" spans="1:12" ht="22.5" x14ac:dyDescent="0.2">
      <c r="A31" s="62">
        <v>103672</v>
      </c>
      <c r="B31" s="24" t="s">
        <v>162</v>
      </c>
      <c r="C31" s="97" t="s">
        <v>206</v>
      </c>
      <c r="D31" s="119" t="s">
        <v>9</v>
      </c>
      <c r="E31" s="139">
        <v>5</v>
      </c>
      <c r="F31" s="82">
        <v>621.49</v>
      </c>
      <c r="G31" s="104">
        <f t="shared" si="4"/>
        <v>774.93588099999999</v>
      </c>
      <c r="H31" s="105">
        <f t="shared" si="5"/>
        <v>3874.6794049999999</v>
      </c>
    </row>
    <row r="32" spans="1:12" x14ac:dyDescent="0.25">
      <c r="A32" s="77"/>
      <c r="B32" s="171" t="s">
        <v>10</v>
      </c>
      <c r="C32" s="171"/>
      <c r="D32" s="171"/>
      <c r="E32" s="171"/>
      <c r="F32" s="99"/>
      <c r="G32" s="99"/>
      <c r="H32" s="40">
        <f>SUM(H16:H31)</f>
        <v>59035.913437479998</v>
      </c>
    </row>
    <row r="33" spans="1:8" x14ac:dyDescent="0.2">
      <c r="A33" s="37"/>
      <c r="B33" s="80">
        <v>3</v>
      </c>
      <c r="C33" s="169" t="s">
        <v>199</v>
      </c>
      <c r="D33" s="169"/>
      <c r="E33" s="169"/>
      <c r="F33" s="169"/>
      <c r="G33" s="169"/>
      <c r="H33" s="170"/>
    </row>
    <row r="34" spans="1:8" x14ac:dyDescent="0.25">
      <c r="A34" s="44"/>
      <c r="B34" s="101" t="s">
        <v>53</v>
      </c>
      <c r="C34" s="173" t="s">
        <v>13</v>
      </c>
      <c r="D34" s="173"/>
      <c r="E34" s="173"/>
      <c r="F34" s="15"/>
      <c r="G34" s="15"/>
      <c r="H34" s="45"/>
    </row>
    <row r="35" spans="1:8" ht="22.5" x14ac:dyDescent="0.2">
      <c r="A35" s="79" t="s">
        <v>168</v>
      </c>
      <c r="B35" s="108" t="s">
        <v>157</v>
      </c>
      <c r="C35" s="72" t="s">
        <v>167</v>
      </c>
      <c r="D35" s="116" t="s">
        <v>12</v>
      </c>
      <c r="E35" s="137">
        <v>130</v>
      </c>
      <c r="F35" s="127">
        <v>11.39</v>
      </c>
      <c r="G35" s="104">
        <f t="shared" ref="G35:G44" si="6">(F35*0.2469)+F35</f>
        <v>14.202191000000001</v>
      </c>
      <c r="H35" s="105">
        <f t="shared" ref="H35:H44" si="7">E35*G35</f>
        <v>1846.2848300000001</v>
      </c>
    </row>
    <row r="36" spans="1:8" ht="22.5" x14ac:dyDescent="0.2">
      <c r="A36" s="71">
        <v>91926</v>
      </c>
      <c r="B36" s="108" t="s">
        <v>37</v>
      </c>
      <c r="C36" s="72" t="s">
        <v>117</v>
      </c>
      <c r="D36" s="109" t="s">
        <v>12</v>
      </c>
      <c r="E36" s="137">
        <v>85</v>
      </c>
      <c r="F36" s="82">
        <v>3.77</v>
      </c>
      <c r="G36" s="104">
        <f t="shared" si="6"/>
        <v>4.7008130000000001</v>
      </c>
      <c r="H36" s="105">
        <f t="shared" si="7"/>
        <v>399.56910500000004</v>
      </c>
    </row>
    <row r="37" spans="1:8" ht="22.5" x14ac:dyDescent="0.2">
      <c r="A37" s="71">
        <v>91924</v>
      </c>
      <c r="B37" s="108" t="s">
        <v>101</v>
      </c>
      <c r="C37" s="72" t="s">
        <v>116</v>
      </c>
      <c r="D37" s="109" t="s">
        <v>12</v>
      </c>
      <c r="E37" s="137">
        <v>20</v>
      </c>
      <c r="F37" s="82">
        <v>2.6</v>
      </c>
      <c r="G37" s="104">
        <f t="shared" si="6"/>
        <v>3.24194</v>
      </c>
      <c r="H37" s="105">
        <f t="shared" si="7"/>
        <v>64.838800000000006</v>
      </c>
    </row>
    <row r="38" spans="1:8" ht="22.5" x14ac:dyDescent="0.2">
      <c r="A38" s="71">
        <v>91930</v>
      </c>
      <c r="B38" s="108" t="s">
        <v>169</v>
      </c>
      <c r="C38" s="72" t="s">
        <v>134</v>
      </c>
      <c r="D38" s="109" t="s">
        <v>12</v>
      </c>
      <c r="E38" s="138">
        <v>20</v>
      </c>
      <c r="F38" s="82">
        <v>8.08</v>
      </c>
      <c r="G38" s="104">
        <f t="shared" si="6"/>
        <v>10.074952</v>
      </c>
      <c r="H38" s="105">
        <f t="shared" si="7"/>
        <v>201.49903999999998</v>
      </c>
    </row>
    <row r="39" spans="1:8" x14ac:dyDescent="0.2">
      <c r="A39" s="110"/>
      <c r="B39" s="111" t="s">
        <v>102</v>
      </c>
      <c r="C39" s="177" t="s">
        <v>14</v>
      </c>
      <c r="D39" s="177"/>
      <c r="E39" s="177"/>
      <c r="F39" s="112"/>
      <c r="G39" s="106"/>
      <c r="H39" s="107"/>
    </row>
    <row r="40" spans="1:8" ht="22.5" x14ac:dyDescent="0.2">
      <c r="A40" s="71">
        <v>91956</v>
      </c>
      <c r="B40" s="108" t="s">
        <v>103</v>
      </c>
      <c r="C40" s="72" t="s">
        <v>135</v>
      </c>
      <c r="D40" s="109" t="s">
        <v>7</v>
      </c>
      <c r="E40" s="137">
        <v>4</v>
      </c>
      <c r="F40" s="127">
        <v>39.79</v>
      </c>
      <c r="G40" s="104">
        <f t="shared" si="6"/>
        <v>49.614151</v>
      </c>
      <c r="H40" s="105">
        <f t="shared" si="7"/>
        <v>198.456604</v>
      </c>
    </row>
    <row r="41" spans="1:8" x14ac:dyDescent="0.2">
      <c r="A41" s="110"/>
      <c r="B41" s="111" t="s">
        <v>104</v>
      </c>
      <c r="C41" s="177" t="s">
        <v>15</v>
      </c>
      <c r="D41" s="177"/>
      <c r="E41" s="177"/>
      <c r="F41" s="112"/>
      <c r="G41" s="106"/>
      <c r="H41" s="107"/>
    </row>
    <row r="42" spans="1:8" ht="22.5" x14ac:dyDescent="0.2">
      <c r="A42" s="71">
        <v>92002</v>
      </c>
      <c r="B42" s="108" t="s">
        <v>105</v>
      </c>
      <c r="C42" s="72" t="s">
        <v>136</v>
      </c>
      <c r="D42" s="109" t="s">
        <v>7</v>
      </c>
      <c r="E42" s="137">
        <v>14</v>
      </c>
      <c r="F42" s="127">
        <v>43.39</v>
      </c>
      <c r="G42" s="104">
        <f t="shared" si="6"/>
        <v>54.102991000000003</v>
      </c>
      <c r="H42" s="105">
        <f t="shared" si="7"/>
        <v>757.4418740000001</v>
      </c>
    </row>
    <row r="43" spans="1:8" x14ac:dyDescent="0.2">
      <c r="A43" s="110"/>
      <c r="B43" s="111" t="s">
        <v>106</v>
      </c>
      <c r="C43" s="177" t="s">
        <v>83</v>
      </c>
      <c r="D43" s="177"/>
      <c r="E43" s="177"/>
      <c r="F43" s="112"/>
      <c r="G43" s="106"/>
      <c r="H43" s="107"/>
    </row>
    <row r="44" spans="1:8" ht="22.5" x14ac:dyDescent="0.2">
      <c r="A44" s="79" t="s">
        <v>143</v>
      </c>
      <c r="B44" s="108" t="s">
        <v>107</v>
      </c>
      <c r="C44" s="72" t="s">
        <v>118</v>
      </c>
      <c r="D44" s="109" t="s">
        <v>7</v>
      </c>
      <c r="E44" s="137">
        <v>1</v>
      </c>
      <c r="F44" s="127">
        <v>52.79</v>
      </c>
      <c r="G44" s="104">
        <f t="shared" si="6"/>
        <v>65.823851000000005</v>
      </c>
      <c r="H44" s="105">
        <f t="shared" si="7"/>
        <v>65.823851000000005</v>
      </c>
    </row>
    <row r="45" spans="1:8" x14ac:dyDescent="0.2">
      <c r="A45" s="110"/>
      <c r="B45" s="111" t="s">
        <v>108</v>
      </c>
      <c r="C45" s="177" t="s">
        <v>16</v>
      </c>
      <c r="D45" s="177"/>
      <c r="E45" s="177"/>
      <c r="F45" s="112"/>
      <c r="G45" s="106"/>
      <c r="H45" s="107"/>
    </row>
    <row r="46" spans="1:8" x14ac:dyDescent="0.2">
      <c r="A46" s="71">
        <v>39385</v>
      </c>
      <c r="B46" s="108" t="s">
        <v>109</v>
      </c>
      <c r="C46" s="72" t="s">
        <v>119</v>
      </c>
      <c r="D46" s="109" t="s">
        <v>7</v>
      </c>
      <c r="E46" s="137">
        <v>6</v>
      </c>
      <c r="F46" s="127">
        <v>18.36</v>
      </c>
      <c r="G46" s="104">
        <f t="shared" ref="G46" si="8">(F46*0.2469)+F46</f>
        <v>22.893083999999998</v>
      </c>
      <c r="H46" s="105">
        <f t="shared" ref="H46" si="9">E46*G46</f>
        <v>137.35850399999998</v>
      </c>
    </row>
    <row r="47" spans="1:8" x14ac:dyDescent="0.2">
      <c r="A47" s="113"/>
      <c r="B47" s="185" t="s">
        <v>11</v>
      </c>
      <c r="C47" s="185"/>
      <c r="D47" s="185"/>
      <c r="E47" s="185"/>
      <c r="F47" s="114"/>
      <c r="G47" s="114"/>
      <c r="H47" s="115">
        <f>SUM(H35:H46)</f>
        <v>3671.2726080000002</v>
      </c>
    </row>
    <row r="48" spans="1:8" x14ac:dyDescent="0.25">
      <c r="A48" s="37"/>
      <c r="B48" s="30">
        <v>4</v>
      </c>
      <c r="C48" s="169" t="s">
        <v>73</v>
      </c>
      <c r="D48" s="169"/>
      <c r="E48" s="169"/>
      <c r="F48" s="169"/>
      <c r="G48" s="169"/>
      <c r="H48" s="170"/>
    </row>
    <row r="49" spans="1:12" x14ac:dyDescent="0.25">
      <c r="A49" s="44"/>
      <c r="B49" s="101" t="s">
        <v>77</v>
      </c>
      <c r="C49" s="173" t="s">
        <v>18</v>
      </c>
      <c r="D49" s="173"/>
      <c r="E49" s="173"/>
      <c r="F49" s="173"/>
      <c r="G49" s="173"/>
      <c r="H49" s="174"/>
    </row>
    <row r="50" spans="1:12" ht="22.5" x14ac:dyDescent="0.2">
      <c r="A50" s="53">
        <v>103330</v>
      </c>
      <c r="B50" s="24" t="s">
        <v>110</v>
      </c>
      <c r="C50" s="97" t="s">
        <v>178</v>
      </c>
      <c r="D50" s="65" t="s">
        <v>6</v>
      </c>
      <c r="E50" s="133">
        <v>200</v>
      </c>
      <c r="F50" s="70">
        <v>76.25</v>
      </c>
      <c r="G50" s="54">
        <f t="shared" ref="G50:G53" si="10">(F50*0.2469)+F50</f>
        <v>95.076125000000005</v>
      </c>
      <c r="H50" s="55">
        <f t="shared" ref="H50" si="11">E50*G50</f>
        <v>19015.225000000002</v>
      </c>
    </row>
    <row r="51" spans="1:12" x14ac:dyDescent="0.25">
      <c r="A51" s="53">
        <v>93188</v>
      </c>
      <c r="B51" s="24" t="s">
        <v>78</v>
      </c>
      <c r="C51" s="73" t="s">
        <v>124</v>
      </c>
      <c r="D51" s="65" t="s">
        <v>12</v>
      </c>
      <c r="E51" s="133">
        <v>4.2</v>
      </c>
      <c r="F51" s="70">
        <v>64.069999999999993</v>
      </c>
      <c r="G51" s="54">
        <f t="shared" si="10"/>
        <v>79.888882999999993</v>
      </c>
      <c r="H51" s="55">
        <f>E51*F51</f>
        <v>269.09399999999999</v>
      </c>
    </row>
    <row r="52" spans="1:12" x14ac:dyDescent="0.25">
      <c r="A52" s="53">
        <v>93187</v>
      </c>
      <c r="B52" s="24" t="s">
        <v>79</v>
      </c>
      <c r="C52" s="73" t="s">
        <v>125</v>
      </c>
      <c r="D52" s="65" t="s">
        <v>12</v>
      </c>
      <c r="E52" s="135">
        <v>19.2</v>
      </c>
      <c r="F52" s="70">
        <v>78.97</v>
      </c>
      <c r="G52" s="54">
        <f t="shared" si="10"/>
        <v>98.467692999999997</v>
      </c>
      <c r="H52" s="55">
        <f>E52*F52</f>
        <v>1516.2239999999999</v>
      </c>
    </row>
    <row r="53" spans="1:12" x14ac:dyDescent="0.25">
      <c r="A53" s="38"/>
      <c r="B53" s="101" t="s">
        <v>68</v>
      </c>
      <c r="C53" s="103" t="s">
        <v>85</v>
      </c>
      <c r="D53" s="26"/>
      <c r="E53" s="136"/>
      <c r="F53" s="27"/>
      <c r="G53" s="15">
        <f t="shared" si="10"/>
        <v>0</v>
      </c>
      <c r="H53" s="39">
        <f t="shared" ref="H53" si="12">E53*F53</f>
        <v>0</v>
      </c>
    </row>
    <row r="54" spans="1:12" ht="22.5" x14ac:dyDescent="0.2">
      <c r="A54" s="78">
        <v>101964</v>
      </c>
      <c r="B54" s="24" t="s">
        <v>69</v>
      </c>
      <c r="C54" s="72" t="s">
        <v>177</v>
      </c>
      <c r="D54" s="65" t="s">
        <v>6</v>
      </c>
      <c r="E54" s="135">
        <v>196.8</v>
      </c>
      <c r="F54" s="70">
        <v>157.19999999999999</v>
      </c>
      <c r="G54" s="54">
        <f>(F54*0.2469)+F54</f>
        <v>196.01267999999999</v>
      </c>
      <c r="H54" s="55">
        <f>E54*F54</f>
        <v>30936.959999999999</v>
      </c>
    </row>
    <row r="55" spans="1:12" ht="22.5" x14ac:dyDescent="0.2">
      <c r="A55" s="129">
        <v>103674</v>
      </c>
      <c r="B55" s="24" t="s">
        <v>145</v>
      </c>
      <c r="C55" s="97" t="s">
        <v>207</v>
      </c>
      <c r="D55" s="65" t="s">
        <v>9</v>
      </c>
      <c r="E55" s="135">
        <v>10</v>
      </c>
      <c r="F55" s="70">
        <v>638.44000000000005</v>
      </c>
      <c r="G55" s="54">
        <f t="shared" ref="G55:G56" si="13">(F55*0.2469)+F55</f>
        <v>796.0708360000001</v>
      </c>
      <c r="H55" s="55">
        <f t="shared" ref="H55:H56" si="14">E55*F55</f>
        <v>6384.4000000000005</v>
      </c>
      <c r="L55" s="97"/>
    </row>
    <row r="56" spans="1:12" s="69" customFormat="1" ht="22.5" x14ac:dyDescent="0.25">
      <c r="A56" s="78">
        <v>10917</v>
      </c>
      <c r="B56" s="24" t="s">
        <v>146</v>
      </c>
      <c r="C56" s="73" t="s">
        <v>144</v>
      </c>
      <c r="D56" s="65" t="s">
        <v>6</v>
      </c>
      <c r="E56" s="135">
        <v>196.8</v>
      </c>
      <c r="F56" s="70">
        <v>9.85</v>
      </c>
      <c r="G56" s="54">
        <f t="shared" si="13"/>
        <v>12.281965</v>
      </c>
      <c r="H56" s="55">
        <f t="shared" si="14"/>
        <v>1938.48</v>
      </c>
    </row>
    <row r="57" spans="1:12" x14ac:dyDescent="0.25">
      <c r="A57" s="77"/>
      <c r="B57" s="171" t="s">
        <v>88</v>
      </c>
      <c r="C57" s="171"/>
      <c r="D57" s="171"/>
      <c r="E57" s="171"/>
      <c r="F57" s="99"/>
      <c r="G57" s="15"/>
      <c r="H57" s="40">
        <f>SUM(H50:H56)</f>
        <v>60060.383000000002</v>
      </c>
    </row>
    <row r="58" spans="1:12" x14ac:dyDescent="0.25">
      <c r="A58" s="37"/>
      <c r="B58" s="30">
        <v>5</v>
      </c>
      <c r="C58" s="169" t="s">
        <v>21</v>
      </c>
      <c r="D58" s="169"/>
      <c r="E58" s="169"/>
      <c r="F58" s="169"/>
      <c r="G58" s="169"/>
      <c r="H58" s="170"/>
    </row>
    <row r="59" spans="1:12" x14ac:dyDescent="0.25">
      <c r="A59" s="44"/>
      <c r="B59" s="101" t="s">
        <v>54</v>
      </c>
      <c r="C59" s="173" t="s">
        <v>22</v>
      </c>
      <c r="D59" s="173"/>
      <c r="E59" s="173"/>
      <c r="F59" s="173"/>
      <c r="G59" s="173"/>
      <c r="H59" s="174"/>
    </row>
    <row r="60" spans="1:12" ht="33.75" x14ac:dyDescent="0.2">
      <c r="A60" s="53">
        <v>91015</v>
      </c>
      <c r="B60" s="24" t="s">
        <v>55</v>
      </c>
      <c r="C60" s="97" t="s">
        <v>198</v>
      </c>
      <c r="D60" s="24" t="s">
        <v>7</v>
      </c>
      <c r="E60" s="133">
        <v>1</v>
      </c>
      <c r="F60" s="74">
        <v>1084.25</v>
      </c>
      <c r="G60" s="123">
        <f t="shared" ref="G60:G64" si="15">(F60*0.2469)+F60</f>
        <v>1351.951325</v>
      </c>
      <c r="H60" s="124">
        <f t="shared" ref="H60:H64" si="16">E60*G60</f>
        <v>1351.951325</v>
      </c>
    </row>
    <row r="61" spans="1:12" ht="33.75" x14ac:dyDescent="0.2">
      <c r="A61" s="53">
        <v>91016</v>
      </c>
      <c r="B61" s="24" t="s">
        <v>158</v>
      </c>
      <c r="C61" s="72" t="s">
        <v>126</v>
      </c>
      <c r="D61" s="65" t="s">
        <v>7</v>
      </c>
      <c r="E61" s="133">
        <v>2</v>
      </c>
      <c r="F61" s="125">
        <v>1141.23</v>
      </c>
      <c r="G61" s="54">
        <f t="shared" si="15"/>
        <v>1422.999687</v>
      </c>
      <c r="H61" s="55">
        <f t="shared" si="16"/>
        <v>2845.999374</v>
      </c>
    </row>
    <row r="62" spans="1:12" x14ac:dyDescent="0.25">
      <c r="A62" s="44"/>
      <c r="B62" s="102" t="s">
        <v>86</v>
      </c>
      <c r="C62" s="175" t="s">
        <v>166</v>
      </c>
      <c r="D62" s="175"/>
      <c r="E62" s="175"/>
      <c r="F62" s="15"/>
      <c r="G62" s="54"/>
      <c r="H62" s="55"/>
    </row>
    <row r="63" spans="1:12" ht="33.75" x14ac:dyDescent="0.2">
      <c r="A63" s="78" t="s">
        <v>213</v>
      </c>
      <c r="B63" s="65" t="s">
        <v>188</v>
      </c>
      <c r="C63" s="72" t="s">
        <v>215</v>
      </c>
      <c r="D63" s="65" t="s">
        <v>6</v>
      </c>
      <c r="E63" s="133">
        <v>12</v>
      </c>
      <c r="F63" s="15">
        <v>498</v>
      </c>
      <c r="G63" s="54">
        <f t="shared" si="15"/>
        <v>620.95619999999997</v>
      </c>
      <c r="H63" s="55">
        <f t="shared" si="16"/>
        <v>7451.4743999999992</v>
      </c>
    </row>
    <row r="64" spans="1:12" x14ac:dyDescent="0.2">
      <c r="A64" s="53">
        <v>98689</v>
      </c>
      <c r="B64" s="65" t="s">
        <v>189</v>
      </c>
      <c r="C64" s="97" t="s">
        <v>208</v>
      </c>
      <c r="D64" s="65" t="s">
        <v>12</v>
      </c>
      <c r="E64" s="133">
        <v>10.75</v>
      </c>
      <c r="F64" s="54">
        <v>96.31</v>
      </c>
      <c r="G64" s="54">
        <f t="shared" si="15"/>
        <v>120.08893900000001</v>
      </c>
      <c r="H64" s="55">
        <f t="shared" si="16"/>
        <v>1290.9560942500002</v>
      </c>
    </row>
    <row r="65" spans="1:11" x14ac:dyDescent="0.25">
      <c r="A65" s="77"/>
      <c r="B65" s="172" t="s">
        <v>17</v>
      </c>
      <c r="C65" s="172"/>
      <c r="D65" s="172"/>
      <c r="E65" s="172"/>
      <c r="F65" s="99"/>
      <c r="G65" s="99"/>
      <c r="H65" s="40">
        <f>SUM(H60:H64)</f>
        <v>12940.381193249999</v>
      </c>
    </row>
    <row r="66" spans="1:11" x14ac:dyDescent="0.25">
      <c r="A66" s="37"/>
      <c r="B66" s="30">
        <v>6</v>
      </c>
      <c r="C66" s="169" t="s">
        <v>71</v>
      </c>
      <c r="D66" s="169"/>
      <c r="E66" s="169"/>
      <c r="F66" s="169"/>
      <c r="G66" s="169"/>
      <c r="H66" s="170"/>
    </row>
    <row r="67" spans="1:11" x14ac:dyDescent="0.25">
      <c r="A67" s="44"/>
      <c r="B67" s="101" t="s">
        <v>58</v>
      </c>
      <c r="C67" s="173" t="s">
        <v>181</v>
      </c>
      <c r="D67" s="173"/>
      <c r="E67" s="173"/>
      <c r="F67" s="173"/>
      <c r="G67" s="173"/>
      <c r="H67" s="174"/>
    </row>
    <row r="68" spans="1:11" ht="33.75" customHeight="1" x14ac:dyDescent="0.25">
      <c r="A68" s="143">
        <v>94207</v>
      </c>
      <c r="B68" s="144" t="s">
        <v>80</v>
      </c>
      <c r="C68" s="145" t="s">
        <v>179</v>
      </c>
      <c r="D68" s="146" t="s">
        <v>6</v>
      </c>
      <c r="E68" s="147">
        <v>98.4</v>
      </c>
      <c r="F68" s="148">
        <v>47.54</v>
      </c>
      <c r="G68" s="149">
        <f t="shared" ref="G68:G71" si="17">(F68*0.2469)+F68</f>
        <v>59.277625999999998</v>
      </c>
      <c r="H68" s="150">
        <f t="shared" ref="H68" si="18">E68*G68</f>
        <v>5832.9183984000001</v>
      </c>
      <c r="I68"/>
      <c r="J68"/>
      <c r="K68"/>
    </row>
    <row r="69" spans="1:11" ht="21" x14ac:dyDescent="0.25">
      <c r="A69" s="151">
        <v>94228</v>
      </c>
      <c r="B69" s="144" t="s">
        <v>182</v>
      </c>
      <c r="C69" s="145" t="s">
        <v>115</v>
      </c>
      <c r="D69" s="146" t="s">
        <v>12</v>
      </c>
      <c r="E69" s="147">
        <v>12.3</v>
      </c>
      <c r="F69" s="148">
        <v>101.92</v>
      </c>
      <c r="G69" s="149">
        <f t="shared" si="17"/>
        <v>127.084048</v>
      </c>
      <c r="H69" s="150">
        <f>E69*F69</f>
        <v>1253.616</v>
      </c>
      <c r="I69"/>
      <c r="J69"/>
      <c r="K69"/>
    </row>
    <row r="70" spans="1:11" ht="23.25" x14ac:dyDescent="0.25">
      <c r="A70" s="53">
        <v>92543</v>
      </c>
      <c r="B70" s="24" t="s">
        <v>184</v>
      </c>
      <c r="C70" s="72" t="s">
        <v>183</v>
      </c>
      <c r="D70" s="118" t="s">
        <v>6</v>
      </c>
      <c r="E70" s="133">
        <v>98.4</v>
      </c>
      <c r="F70" s="70">
        <v>15.4</v>
      </c>
      <c r="G70" s="54">
        <f t="shared" si="17"/>
        <v>19.202260000000003</v>
      </c>
      <c r="H70" s="55">
        <f>E70*F70</f>
        <v>1515.3600000000001</v>
      </c>
      <c r="I70"/>
      <c r="J70"/>
      <c r="K70"/>
    </row>
    <row r="71" spans="1:11" ht="34.5" x14ac:dyDescent="0.25">
      <c r="A71" s="53">
        <v>92566</v>
      </c>
      <c r="B71" s="24" t="s">
        <v>185</v>
      </c>
      <c r="C71" s="97" t="s">
        <v>180</v>
      </c>
      <c r="D71" s="118" t="s">
        <v>6</v>
      </c>
      <c r="E71" s="133">
        <v>98.4</v>
      </c>
      <c r="F71" s="70">
        <v>16.22</v>
      </c>
      <c r="G71" s="54">
        <f t="shared" si="17"/>
        <v>20.224717999999999</v>
      </c>
      <c r="H71" s="55">
        <f>E71*F71</f>
        <v>1596.048</v>
      </c>
      <c r="I71"/>
      <c r="J71"/>
      <c r="K71"/>
    </row>
    <row r="72" spans="1:11" ht="15" x14ac:dyDescent="0.25">
      <c r="A72" s="77"/>
      <c r="B72" s="171" t="s">
        <v>20</v>
      </c>
      <c r="C72" s="171"/>
      <c r="D72" s="171"/>
      <c r="E72" s="171"/>
      <c r="F72" s="99"/>
      <c r="G72" s="99"/>
      <c r="H72" s="40">
        <f>SUM(H68:H71)</f>
        <v>10197.9423984</v>
      </c>
      <c r="I72"/>
      <c r="J72"/>
      <c r="K72"/>
    </row>
    <row r="73" spans="1:11" ht="15" x14ac:dyDescent="0.25">
      <c r="A73" s="37"/>
      <c r="B73" s="30">
        <v>7</v>
      </c>
      <c r="C73" s="169" t="s">
        <v>28</v>
      </c>
      <c r="D73" s="169"/>
      <c r="E73" s="169"/>
      <c r="F73" s="169"/>
      <c r="G73" s="169"/>
      <c r="H73" s="170"/>
      <c r="I73"/>
      <c r="J73"/>
      <c r="K73"/>
    </row>
    <row r="74" spans="1:11" ht="15" x14ac:dyDescent="0.25">
      <c r="A74" s="44"/>
      <c r="B74" s="101" t="s">
        <v>59</v>
      </c>
      <c r="C74" s="173" t="s">
        <v>29</v>
      </c>
      <c r="D74" s="173"/>
      <c r="E74" s="173"/>
      <c r="F74" s="173"/>
      <c r="G74" s="173"/>
      <c r="H74" s="174"/>
      <c r="I74"/>
      <c r="J74"/>
      <c r="K74"/>
    </row>
    <row r="75" spans="1:11" ht="23.25" x14ac:dyDescent="0.25">
      <c r="A75" s="53">
        <v>87905</v>
      </c>
      <c r="B75" s="24" t="s">
        <v>19</v>
      </c>
      <c r="C75" s="72" t="s">
        <v>127</v>
      </c>
      <c r="D75" s="65" t="s">
        <v>6</v>
      </c>
      <c r="E75" s="133">
        <v>440.4</v>
      </c>
      <c r="F75" s="70">
        <v>7.04</v>
      </c>
      <c r="G75" s="54">
        <f t="shared" ref="G75:G76" si="19">(F75*0.2469)+F75</f>
        <v>8.7781760000000002</v>
      </c>
      <c r="H75" s="55">
        <f t="shared" ref="H75:H76" si="20">E75*G75</f>
        <v>3865.9087104</v>
      </c>
      <c r="I75"/>
      <c r="J75"/>
      <c r="K75"/>
    </row>
    <row r="76" spans="1:11" ht="34.5" x14ac:dyDescent="0.25">
      <c r="A76" s="53">
        <v>87775</v>
      </c>
      <c r="B76" s="24" t="s">
        <v>70</v>
      </c>
      <c r="C76" s="72" t="s">
        <v>128</v>
      </c>
      <c r="D76" s="65" t="s">
        <v>6</v>
      </c>
      <c r="E76" s="133">
        <v>440.4</v>
      </c>
      <c r="F76" s="70">
        <v>47.41</v>
      </c>
      <c r="G76" s="54">
        <f t="shared" si="19"/>
        <v>59.115528999999995</v>
      </c>
      <c r="H76" s="55">
        <f t="shared" si="20"/>
        <v>26034.478971599998</v>
      </c>
      <c r="I76"/>
      <c r="J76"/>
      <c r="K76"/>
    </row>
    <row r="77" spans="1:11" ht="15" x14ac:dyDescent="0.25">
      <c r="A77" s="77"/>
      <c r="B77" s="171" t="s">
        <v>24</v>
      </c>
      <c r="C77" s="171"/>
      <c r="D77" s="171"/>
      <c r="E77" s="171"/>
      <c r="F77" s="99"/>
      <c r="G77" s="99"/>
      <c r="H77" s="40">
        <f>SUM(H75:H76)</f>
        <v>29900.387681999997</v>
      </c>
      <c r="I77"/>
      <c r="J77"/>
      <c r="K77"/>
    </row>
    <row r="78" spans="1:11" ht="15" x14ac:dyDescent="0.25">
      <c r="A78" s="37"/>
      <c r="B78" s="30">
        <v>8</v>
      </c>
      <c r="C78" s="169" t="s">
        <v>32</v>
      </c>
      <c r="D78" s="169"/>
      <c r="E78" s="169"/>
      <c r="F78" s="169"/>
      <c r="G78" s="169"/>
      <c r="H78" s="170"/>
      <c r="I78"/>
      <c r="J78"/>
      <c r="K78"/>
    </row>
    <row r="79" spans="1:11" ht="15" x14ac:dyDescent="0.25">
      <c r="A79" s="44"/>
      <c r="B79" s="101" t="s">
        <v>60</v>
      </c>
      <c r="C79" s="173" t="s">
        <v>56</v>
      </c>
      <c r="D79" s="173"/>
      <c r="E79" s="173"/>
      <c r="F79" s="173"/>
      <c r="G79" s="173"/>
      <c r="H79" s="174"/>
      <c r="I79"/>
      <c r="J79"/>
      <c r="K79"/>
    </row>
    <row r="80" spans="1:11" ht="23.25" x14ac:dyDescent="0.25">
      <c r="A80" s="53">
        <v>87755</v>
      </c>
      <c r="B80" s="24" t="s">
        <v>61</v>
      </c>
      <c r="C80" s="72" t="s">
        <v>129</v>
      </c>
      <c r="D80" s="65" t="s">
        <v>9</v>
      </c>
      <c r="E80" s="57">
        <v>98.4</v>
      </c>
      <c r="F80" s="125">
        <v>45.93</v>
      </c>
      <c r="G80" s="58">
        <f t="shared" ref="G80:G84" si="21">(F80*0.2469)+F80</f>
        <v>57.270116999999999</v>
      </c>
      <c r="H80" s="67">
        <f t="shared" ref="H80:H84" si="22">E80*G80</f>
        <v>5635.3795128000002</v>
      </c>
      <c r="I80"/>
      <c r="J80"/>
      <c r="K80"/>
    </row>
    <row r="81" spans="1:11" x14ac:dyDescent="0.25">
      <c r="A81" s="44"/>
      <c r="B81" s="101" t="s">
        <v>62</v>
      </c>
      <c r="C81" s="175" t="s">
        <v>33</v>
      </c>
      <c r="D81" s="175"/>
      <c r="E81" s="175"/>
      <c r="F81" s="175"/>
      <c r="G81" s="175"/>
      <c r="H81" s="176"/>
    </row>
    <row r="82" spans="1:11" ht="22.5" x14ac:dyDescent="0.2">
      <c r="A82" s="53">
        <v>95241</v>
      </c>
      <c r="B82" s="24" t="s">
        <v>23</v>
      </c>
      <c r="C82" s="72" t="s">
        <v>130</v>
      </c>
      <c r="D82" s="66" t="s">
        <v>6</v>
      </c>
      <c r="E82" s="134">
        <v>98.4</v>
      </c>
      <c r="F82" s="125">
        <v>28.28</v>
      </c>
      <c r="G82" s="58">
        <f t="shared" si="21"/>
        <v>35.262332000000001</v>
      </c>
      <c r="H82" s="67">
        <f t="shared" si="22"/>
        <v>3469.8134688000005</v>
      </c>
    </row>
    <row r="83" spans="1:11" x14ac:dyDescent="0.25">
      <c r="A83" s="44"/>
      <c r="B83" s="101" t="s">
        <v>111</v>
      </c>
      <c r="C83" s="175" t="s">
        <v>30</v>
      </c>
      <c r="D83" s="175"/>
      <c r="E83" s="175"/>
      <c r="F83" s="25"/>
      <c r="G83" s="25"/>
      <c r="H83" s="46"/>
    </row>
    <row r="84" spans="1:11" ht="22.5" x14ac:dyDescent="0.2">
      <c r="A84" s="56">
        <v>87262</v>
      </c>
      <c r="B84" s="68" t="s">
        <v>112</v>
      </c>
      <c r="C84" s="72" t="s">
        <v>186</v>
      </c>
      <c r="D84" s="66" t="s">
        <v>6</v>
      </c>
      <c r="E84" s="134">
        <v>98.4</v>
      </c>
      <c r="F84" s="126">
        <v>146.74</v>
      </c>
      <c r="G84" s="58">
        <f t="shared" si="21"/>
        <v>182.97010600000002</v>
      </c>
      <c r="H84" s="67">
        <f t="shared" si="22"/>
        <v>18004.258430400001</v>
      </c>
    </row>
    <row r="85" spans="1:11" ht="22.5" x14ac:dyDescent="0.2">
      <c r="A85" s="78" t="s">
        <v>148</v>
      </c>
      <c r="B85" s="68" t="s">
        <v>113</v>
      </c>
      <c r="C85" s="72" t="s">
        <v>147</v>
      </c>
      <c r="D85" s="66" t="s">
        <v>12</v>
      </c>
      <c r="E85" s="134">
        <v>68</v>
      </c>
      <c r="F85" s="70">
        <v>7.58</v>
      </c>
      <c r="G85" s="58">
        <f t="shared" ref="G85" si="23">(F85*0.2469)+F85</f>
        <v>9.4515019999999996</v>
      </c>
      <c r="H85" s="67">
        <f>E85*G85</f>
        <v>642.702136</v>
      </c>
    </row>
    <row r="86" spans="1:11" x14ac:dyDescent="0.25">
      <c r="A86" s="77"/>
      <c r="B86" s="171" t="s">
        <v>27</v>
      </c>
      <c r="C86" s="171"/>
      <c r="D86" s="171"/>
      <c r="E86" s="171"/>
      <c r="F86" s="99"/>
      <c r="G86" s="99"/>
      <c r="H86" s="40">
        <f>SUM(H80:H85)</f>
        <v>27752.153548000002</v>
      </c>
    </row>
    <row r="87" spans="1:11" x14ac:dyDescent="0.25">
      <c r="A87" s="37"/>
      <c r="B87" s="30">
        <v>9</v>
      </c>
      <c r="C87" s="169" t="s">
        <v>34</v>
      </c>
      <c r="D87" s="169"/>
      <c r="E87" s="169"/>
      <c r="F87" s="169"/>
      <c r="G87" s="169"/>
      <c r="H87" s="170"/>
    </row>
    <row r="88" spans="1:11" x14ac:dyDescent="0.25">
      <c r="A88" s="44"/>
      <c r="B88" s="101" t="s">
        <v>63</v>
      </c>
      <c r="C88" s="173" t="s">
        <v>151</v>
      </c>
      <c r="D88" s="173"/>
      <c r="E88" s="173"/>
      <c r="F88" s="173"/>
      <c r="G88" s="173"/>
      <c r="H88" s="174"/>
    </row>
    <row r="89" spans="1:11" x14ac:dyDescent="0.2">
      <c r="A89" s="79" t="s">
        <v>153</v>
      </c>
      <c r="B89" s="24" t="s">
        <v>25</v>
      </c>
      <c r="C89" s="72" t="s">
        <v>152</v>
      </c>
      <c r="D89" s="66" t="s">
        <v>6</v>
      </c>
      <c r="E89" s="133">
        <v>351</v>
      </c>
      <c r="F89" s="82">
        <v>2.5299999999999998</v>
      </c>
      <c r="G89" s="54">
        <f t="shared" ref="G89:G92" si="24">(F89*0.2469)+F89</f>
        <v>3.1546569999999998</v>
      </c>
      <c r="H89" s="55">
        <f t="shared" ref="H89:H92" si="25">E89*G89</f>
        <v>1107.2846070000001</v>
      </c>
    </row>
    <row r="90" spans="1:11" x14ac:dyDescent="0.2">
      <c r="A90" s="79">
        <v>88489</v>
      </c>
      <c r="B90" s="24" t="s">
        <v>163</v>
      </c>
      <c r="C90" s="72" t="s">
        <v>150</v>
      </c>
      <c r="D90" s="66" t="s">
        <v>6</v>
      </c>
      <c r="E90" s="133">
        <v>351</v>
      </c>
      <c r="F90" s="82">
        <v>15.99</v>
      </c>
      <c r="G90" s="54">
        <f t="shared" si="24"/>
        <v>19.937930999999999</v>
      </c>
      <c r="H90" s="55">
        <f t="shared" si="25"/>
        <v>6998.2137809999995</v>
      </c>
    </row>
    <row r="91" spans="1:11" x14ac:dyDescent="0.2">
      <c r="A91" s="79" t="s">
        <v>154</v>
      </c>
      <c r="B91" s="24" t="s">
        <v>164</v>
      </c>
      <c r="C91" s="72" t="s">
        <v>155</v>
      </c>
      <c r="D91" s="66" t="s">
        <v>6</v>
      </c>
      <c r="E91" s="133">
        <v>89.4</v>
      </c>
      <c r="F91" s="82">
        <v>2.92</v>
      </c>
      <c r="G91" s="54">
        <f t="shared" si="24"/>
        <v>3.6409479999999999</v>
      </c>
      <c r="H91" s="55">
        <f t="shared" si="25"/>
        <v>325.50075120000002</v>
      </c>
    </row>
    <row r="92" spans="1:11" x14ac:dyDescent="0.2">
      <c r="A92" s="79" t="s">
        <v>156</v>
      </c>
      <c r="B92" s="24" t="s">
        <v>165</v>
      </c>
      <c r="C92" s="72" t="s">
        <v>149</v>
      </c>
      <c r="D92" s="66" t="s">
        <v>6</v>
      </c>
      <c r="E92" s="133">
        <v>89.4</v>
      </c>
      <c r="F92" s="82">
        <v>17.75</v>
      </c>
      <c r="G92" s="54">
        <f t="shared" si="24"/>
        <v>22.132474999999999</v>
      </c>
      <c r="H92" s="55">
        <f t="shared" si="25"/>
        <v>1978.6432650000002</v>
      </c>
    </row>
    <row r="93" spans="1:11" x14ac:dyDescent="0.25">
      <c r="A93" s="44"/>
      <c r="B93" s="101" t="s">
        <v>64</v>
      </c>
      <c r="C93" s="175" t="s">
        <v>35</v>
      </c>
      <c r="D93" s="175"/>
      <c r="E93" s="175"/>
      <c r="F93" s="15"/>
      <c r="G93" s="54"/>
      <c r="H93" s="55"/>
    </row>
    <row r="94" spans="1:11" ht="22.5" x14ac:dyDescent="0.2">
      <c r="A94" s="129" t="s">
        <v>171</v>
      </c>
      <c r="B94" s="24" t="s">
        <v>26</v>
      </c>
      <c r="C94" s="97" t="s">
        <v>187</v>
      </c>
      <c r="D94" s="65" t="s">
        <v>6</v>
      </c>
      <c r="E94" s="133">
        <v>8.82</v>
      </c>
      <c r="F94" s="125">
        <v>15.17</v>
      </c>
      <c r="G94" s="54">
        <f t="shared" ref="G94" si="26">(F94*0.2469)+F94</f>
        <v>18.915472999999999</v>
      </c>
      <c r="H94" s="55">
        <f t="shared" ref="H94" si="27">E94*G94</f>
        <v>166.83447185999998</v>
      </c>
    </row>
    <row r="95" spans="1:11" x14ac:dyDescent="0.2">
      <c r="A95" s="77"/>
      <c r="B95" s="171" t="s">
        <v>31</v>
      </c>
      <c r="C95" s="171"/>
      <c r="D95" s="171"/>
      <c r="E95" s="171"/>
      <c r="F95" s="99"/>
      <c r="G95" s="99"/>
      <c r="H95" s="40">
        <f>SUM(H89:H94)</f>
        <v>10576.47687606</v>
      </c>
      <c r="K95" s="97"/>
    </row>
    <row r="96" spans="1:11" x14ac:dyDescent="0.25">
      <c r="A96" s="37"/>
      <c r="B96" s="30">
        <v>10</v>
      </c>
      <c r="C96" s="169" t="s">
        <v>212</v>
      </c>
      <c r="D96" s="169"/>
      <c r="E96" s="169"/>
      <c r="F96" s="169"/>
      <c r="G96" s="169"/>
      <c r="H96" s="170"/>
    </row>
    <row r="97" spans="1:8" x14ac:dyDescent="0.25">
      <c r="A97" s="44"/>
      <c r="B97" s="101" t="s">
        <v>159</v>
      </c>
      <c r="C97" s="173" t="s">
        <v>214</v>
      </c>
      <c r="D97" s="173"/>
      <c r="E97" s="173"/>
      <c r="F97" s="15"/>
      <c r="G97" s="15"/>
      <c r="H97" s="45"/>
    </row>
    <row r="98" spans="1:8" x14ac:dyDescent="0.2">
      <c r="A98" s="76">
        <v>99855</v>
      </c>
      <c r="B98" s="24" t="s">
        <v>160</v>
      </c>
      <c r="C98" s="97" t="s">
        <v>217</v>
      </c>
      <c r="D98" s="24" t="s">
        <v>12</v>
      </c>
      <c r="E98" s="133">
        <v>12.5</v>
      </c>
      <c r="F98" s="82">
        <v>113.97</v>
      </c>
      <c r="G98" s="54">
        <f t="shared" ref="G98" si="28">(F98*0.2469)+F98</f>
        <v>142.109193</v>
      </c>
      <c r="H98" s="55">
        <f t="shared" ref="H98" si="29">E98*G98</f>
        <v>1776.3649125000002</v>
      </c>
    </row>
    <row r="99" spans="1:8" x14ac:dyDescent="0.25">
      <c r="A99" s="77"/>
      <c r="B99" s="152" t="s">
        <v>31</v>
      </c>
      <c r="C99" s="152"/>
      <c r="D99" s="152"/>
      <c r="E99" s="152"/>
      <c r="F99" s="130"/>
      <c r="G99" s="130"/>
      <c r="H99" s="131">
        <f>SUM(H98:H98)</f>
        <v>1776.3649125000002</v>
      </c>
    </row>
    <row r="100" spans="1:8" ht="7.5" customHeight="1" x14ac:dyDescent="0.25">
      <c r="A100" s="41"/>
      <c r="B100" s="98"/>
      <c r="C100" s="153"/>
      <c r="D100" s="153"/>
      <c r="E100" s="153"/>
      <c r="F100" s="153"/>
      <c r="G100" s="153"/>
      <c r="H100" s="154"/>
    </row>
    <row r="101" spans="1:8" ht="15" customHeight="1" x14ac:dyDescent="0.25">
      <c r="A101" s="178" t="s">
        <v>57</v>
      </c>
      <c r="B101" s="179"/>
      <c r="C101" s="179"/>
      <c r="D101" s="179"/>
      <c r="E101" s="83"/>
      <c r="F101" s="84"/>
      <c r="G101" s="84"/>
      <c r="H101" s="47">
        <f>SUM(+H95+H86+H77+H72+H65+H57+H47+H32+H13+H99)</f>
        <v>224434.72494849001</v>
      </c>
    </row>
    <row r="102" spans="1:8" ht="15" x14ac:dyDescent="0.25">
      <c r="A102" s="48"/>
      <c r="B102"/>
      <c r="C102" t="s">
        <v>209</v>
      </c>
      <c r="D102"/>
      <c r="E102"/>
      <c r="F102"/>
      <c r="G102"/>
      <c r="H102" s="16"/>
    </row>
    <row r="103" spans="1:8" ht="14.25" customHeight="1" x14ac:dyDescent="0.25">
      <c r="A103" s="48"/>
      <c r="B103"/>
      <c r="C103"/>
      <c r="D103"/>
      <c r="E103"/>
      <c r="F103"/>
      <c r="G103"/>
      <c r="H103" s="16"/>
    </row>
    <row r="104" spans="1:8" ht="6" customHeight="1" x14ac:dyDescent="0.25">
      <c r="A104" s="49"/>
      <c r="H104" s="34"/>
    </row>
    <row r="105" spans="1:8" ht="15" customHeight="1" x14ac:dyDescent="0.25">
      <c r="A105" s="49"/>
      <c r="C105" s="1" t="s">
        <v>192</v>
      </c>
      <c r="H105" s="34"/>
    </row>
    <row r="106" spans="1:8" ht="14.25" customHeight="1" thickBot="1" x14ac:dyDescent="0.3">
      <c r="A106" s="50"/>
      <c r="B106" s="51"/>
      <c r="C106" s="51" t="s">
        <v>193</v>
      </c>
      <c r="D106" s="51"/>
      <c r="E106" s="51"/>
      <c r="F106" s="51"/>
      <c r="G106" s="51"/>
      <c r="H106" s="52" t="s">
        <v>170</v>
      </c>
    </row>
  </sheetData>
  <mergeCells count="49">
    <mergeCell ref="A101:D101"/>
    <mergeCell ref="A5:H5"/>
    <mergeCell ref="A4:C4"/>
    <mergeCell ref="A3:C3"/>
    <mergeCell ref="C67:H67"/>
    <mergeCell ref="B77:E77"/>
    <mergeCell ref="B72:E72"/>
    <mergeCell ref="C74:H74"/>
    <mergeCell ref="C73:H73"/>
    <mergeCell ref="C97:E97"/>
    <mergeCell ref="C59:H59"/>
    <mergeCell ref="C45:E45"/>
    <mergeCell ref="B47:E47"/>
    <mergeCell ref="B32:E32"/>
    <mergeCell ref="C27:H27"/>
    <mergeCell ref="C43:E43"/>
    <mergeCell ref="C39:E39"/>
    <mergeCell ref="C34:E34"/>
    <mergeCell ref="C33:H33"/>
    <mergeCell ref="C41:E41"/>
    <mergeCell ref="C83:E83"/>
    <mergeCell ref="C49:H49"/>
    <mergeCell ref="C62:E62"/>
    <mergeCell ref="C58:H58"/>
    <mergeCell ref="C78:H78"/>
    <mergeCell ref="B86:E86"/>
    <mergeCell ref="C79:H79"/>
    <mergeCell ref="C96:H96"/>
    <mergeCell ref="C88:H88"/>
    <mergeCell ref="B95:E95"/>
    <mergeCell ref="C93:E93"/>
    <mergeCell ref="C87:H87"/>
    <mergeCell ref="C81:H81"/>
    <mergeCell ref="B99:E99"/>
    <mergeCell ref="C100:H100"/>
    <mergeCell ref="A1:H1"/>
    <mergeCell ref="D3:H3"/>
    <mergeCell ref="A2:C2"/>
    <mergeCell ref="C19:E19"/>
    <mergeCell ref="C15:H15"/>
    <mergeCell ref="G2:H2"/>
    <mergeCell ref="B7:H7"/>
    <mergeCell ref="C8:H8"/>
    <mergeCell ref="B13:E13"/>
    <mergeCell ref="C14:H14"/>
    <mergeCell ref="B65:E65"/>
    <mergeCell ref="B57:E57"/>
    <mergeCell ref="C66:H66"/>
    <mergeCell ref="C48:H48"/>
  </mergeCells>
  <phoneticPr fontId="19" type="noConversion"/>
  <pageMargins left="0.7" right="0.7" top="0.75" bottom="0.75" header="0.3" footer="0.3"/>
  <pageSetup paperSize="9" scale="81" fitToHeight="0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N32"/>
  <sheetViews>
    <sheetView zoomScale="90" zoomScaleNormal="90" workbookViewId="0">
      <selection activeCell="O19" sqref="O19"/>
    </sheetView>
  </sheetViews>
  <sheetFormatPr defaultRowHeight="15" x14ac:dyDescent="0.25"/>
  <cols>
    <col min="1" max="1" width="4.85546875" style="4" bestFit="1" customWidth="1"/>
    <col min="2" max="2" width="44.5703125" style="6" customWidth="1"/>
    <col min="3" max="3" width="29.140625" customWidth="1"/>
    <col min="4" max="4" width="12.42578125" customWidth="1"/>
    <col min="5" max="5" width="13.140625" customWidth="1"/>
    <col min="6" max="10" width="10.7109375" customWidth="1"/>
  </cols>
  <sheetData>
    <row r="2" spans="1:11" x14ac:dyDescent="0.25">
      <c r="A2" s="3"/>
      <c r="B2" s="5"/>
      <c r="C2" s="1"/>
      <c r="D2" s="1"/>
      <c r="E2" s="1"/>
      <c r="F2" s="2"/>
    </row>
    <row r="3" spans="1:11" ht="15.75" thickBot="1" x14ac:dyDescent="0.3">
      <c r="A3" s="3"/>
      <c r="B3" s="5"/>
      <c r="C3" s="1"/>
      <c r="D3" s="1"/>
      <c r="E3" s="1"/>
      <c r="F3" s="2"/>
    </row>
    <row r="4" spans="1:11" x14ac:dyDescent="0.25">
      <c r="A4" s="155" t="s">
        <v>194</v>
      </c>
      <c r="B4" s="156"/>
      <c r="C4" s="156"/>
      <c r="D4" s="156"/>
      <c r="E4" s="156"/>
      <c r="F4" s="156"/>
      <c r="G4" s="156"/>
      <c r="H4" s="156"/>
      <c r="I4" s="156"/>
      <c r="J4" s="156"/>
      <c r="K4" s="157"/>
    </row>
    <row r="5" spans="1:11" hidden="1" x14ac:dyDescent="0.25">
      <c r="A5" s="90"/>
      <c r="B5" s="88"/>
      <c r="C5" s="86"/>
      <c r="D5" s="86"/>
      <c r="E5" s="86"/>
      <c r="F5" s="89"/>
      <c r="G5" s="81"/>
      <c r="H5" s="81"/>
      <c r="I5" s="81"/>
      <c r="J5" s="81"/>
      <c r="K5" s="87"/>
    </row>
    <row r="6" spans="1:11" hidden="1" x14ac:dyDescent="0.25">
      <c r="A6" s="90"/>
      <c r="B6" s="88"/>
      <c r="C6" s="86"/>
      <c r="D6" s="86"/>
      <c r="E6" s="86"/>
      <c r="F6" s="89"/>
      <c r="G6" s="81"/>
      <c r="H6" s="81"/>
      <c r="I6" s="81"/>
      <c r="J6" s="81"/>
      <c r="K6" s="87"/>
    </row>
    <row r="7" spans="1:11" ht="29.45" customHeight="1" x14ac:dyDescent="0.25">
      <c r="A7" s="186" t="s">
        <v>201</v>
      </c>
      <c r="B7" s="158"/>
      <c r="C7" s="158"/>
      <c r="D7" s="81"/>
      <c r="E7" s="81"/>
      <c r="F7" s="81"/>
      <c r="G7" s="81"/>
      <c r="H7" s="81"/>
      <c r="I7" s="86"/>
      <c r="J7" s="86"/>
      <c r="K7" s="87"/>
    </row>
    <row r="8" spans="1:11" x14ac:dyDescent="0.25">
      <c r="A8" s="183" t="s">
        <v>196</v>
      </c>
      <c r="B8" s="184"/>
      <c r="C8" s="184"/>
      <c r="D8" s="81"/>
      <c r="E8" s="81"/>
      <c r="F8" s="81"/>
      <c r="G8" s="81"/>
      <c r="H8" s="81"/>
      <c r="I8" s="86"/>
      <c r="J8" s="86"/>
      <c r="K8" s="87"/>
    </row>
    <row r="9" spans="1:11" x14ac:dyDescent="0.25">
      <c r="A9" s="183" t="s">
        <v>197</v>
      </c>
      <c r="B9" s="184"/>
      <c r="C9" s="184"/>
      <c r="D9" s="81"/>
      <c r="E9" s="81"/>
      <c r="F9" s="81"/>
      <c r="G9" s="81"/>
      <c r="H9" s="81"/>
      <c r="I9" s="86"/>
      <c r="J9" s="86"/>
      <c r="K9" s="87"/>
    </row>
    <row r="10" spans="1:11" x14ac:dyDescent="0.25">
      <c r="A10" s="91"/>
      <c r="B10" s="88"/>
      <c r="C10" s="81"/>
      <c r="D10" s="81"/>
      <c r="E10" s="81"/>
      <c r="F10" s="81"/>
      <c r="G10" s="81"/>
      <c r="H10" s="81"/>
      <c r="I10" s="81"/>
      <c r="J10" s="81"/>
      <c r="K10" s="87"/>
    </row>
    <row r="11" spans="1:11" ht="15" customHeight="1" x14ac:dyDescent="0.25">
      <c r="A11" s="187" t="s">
        <v>38</v>
      </c>
      <c r="B11" s="188" t="s">
        <v>39</v>
      </c>
      <c r="C11" s="189" t="s">
        <v>40</v>
      </c>
      <c r="D11" s="190" t="s">
        <v>41</v>
      </c>
      <c r="E11" s="191" t="s">
        <v>42</v>
      </c>
      <c r="F11" s="191"/>
      <c r="G11" s="191"/>
      <c r="H11" s="191"/>
      <c r="I11" s="191"/>
      <c r="J11" s="191"/>
      <c r="K11" s="192"/>
    </row>
    <row r="12" spans="1:11" x14ac:dyDescent="0.25">
      <c r="A12" s="187"/>
      <c r="B12" s="188"/>
      <c r="C12" s="189"/>
      <c r="D12" s="190"/>
      <c r="E12" s="193" t="s">
        <v>43</v>
      </c>
      <c r="F12" s="194" t="s">
        <v>44</v>
      </c>
      <c r="G12" s="193" t="s">
        <v>45</v>
      </c>
      <c r="H12" s="194" t="s">
        <v>46</v>
      </c>
      <c r="I12" s="193" t="s">
        <v>47</v>
      </c>
      <c r="J12" s="194" t="s">
        <v>48</v>
      </c>
      <c r="K12" s="192" t="s">
        <v>49</v>
      </c>
    </row>
    <row r="13" spans="1:11" x14ac:dyDescent="0.25">
      <c r="A13" s="187"/>
      <c r="B13" s="188"/>
      <c r="C13" s="189"/>
      <c r="D13" s="190"/>
      <c r="E13" s="193"/>
      <c r="F13" s="194"/>
      <c r="G13" s="193"/>
      <c r="H13" s="194"/>
      <c r="I13" s="193"/>
      <c r="J13" s="194"/>
      <c r="K13" s="192"/>
    </row>
    <row r="14" spans="1:11" x14ac:dyDescent="0.25">
      <c r="A14" s="92">
        <f>'PO ESCOLA'!B8</f>
        <v>1</v>
      </c>
      <c r="B14" s="19" t="s">
        <v>72</v>
      </c>
      <c r="C14" s="8">
        <v>8523.4500000000007</v>
      </c>
      <c r="D14" s="9">
        <f t="shared" ref="D14:D25" si="0">C14/$C$25</f>
        <v>3.7977412763943119E-2</v>
      </c>
      <c r="E14" s="12">
        <v>1</v>
      </c>
      <c r="F14" s="12"/>
      <c r="G14" s="12"/>
      <c r="H14" s="12"/>
      <c r="I14" s="12"/>
      <c r="J14" s="12"/>
      <c r="K14" s="93">
        <f t="shared" ref="K14:K23" si="1">SUM(E14:J14)</f>
        <v>1</v>
      </c>
    </row>
    <row r="15" spans="1:11" x14ac:dyDescent="0.25">
      <c r="A15" s="92">
        <f>'PO ESCOLA'!B14</f>
        <v>2</v>
      </c>
      <c r="B15" s="19" t="s">
        <v>114</v>
      </c>
      <c r="C15" s="8">
        <v>59035.91</v>
      </c>
      <c r="D15" s="9">
        <f t="shared" si="0"/>
        <v>0.26304267895805067</v>
      </c>
      <c r="E15" s="12">
        <v>0.6</v>
      </c>
      <c r="F15" s="12">
        <v>0.4</v>
      </c>
      <c r="G15" s="12"/>
      <c r="H15" s="12"/>
      <c r="I15" s="12"/>
      <c r="J15" s="12"/>
      <c r="K15" s="93">
        <f t="shared" si="1"/>
        <v>1</v>
      </c>
    </row>
    <row r="16" spans="1:11" x14ac:dyDescent="0.25">
      <c r="A16" s="92">
        <f>'PO ESCOLA'!B33</f>
        <v>3</v>
      </c>
      <c r="B16" s="19" t="s">
        <v>199</v>
      </c>
      <c r="C16" s="75">
        <v>3671.27</v>
      </c>
      <c r="D16" s="9">
        <f t="shared" si="0"/>
        <v>1.6357852296649999E-2</v>
      </c>
      <c r="E16" s="12"/>
      <c r="F16" s="12">
        <v>0.25</v>
      </c>
      <c r="G16" s="12"/>
      <c r="H16" s="12">
        <v>0.25</v>
      </c>
      <c r="I16" s="12">
        <v>0.5</v>
      </c>
      <c r="J16" s="12"/>
      <c r="K16" s="93">
        <f t="shared" si="1"/>
        <v>1</v>
      </c>
    </row>
    <row r="17" spans="1:14" ht="15" customHeight="1" x14ac:dyDescent="0.25">
      <c r="A17" s="92">
        <f>'PO ESCOLA'!B48</f>
        <v>4</v>
      </c>
      <c r="B17" s="20" t="s">
        <v>73</v>
      </c>
      <c r="C17" s="8">
        <v>60060.38</v>
      </c>
      <c r="D17" s="9">
        <f t="shared" si="0"/>
        <v>0.26760734702723354</v>
      </c>
      <c r="E17" s="12">
        <v>0.5</v>
      </c>
      <c r="F17" s="12"/>
      <c r="G17" s="12">
        <v>0.5</v>
      </c>
      <c r="H17" s="12"/>
      <c r="I17" s="12"/>
      <c r="J17" s="12"/>
      <c r="K17" s="93">
        <f t="shared" si="1"/>
        <v>1</v>
      </c>
    </row>
    <row r="18" spans="1:14" x14ac:dyDescent="0.25">
      <c r="A18" s="92">
        <f>'PO ESCOLA'!B58</f>
        <v>5</v>
      </c>
      <c r="B18" s="19" t="s">
        <v>21</v>
      </c>
      <c r="C18" s="8">
        <v>12940.38</v>
      </c>
      <c r="D18" s="9">
        <f t="shared" si="0"/>
        <v>5.7657656533712777E-2</v>
      </c>
      <c r="E18" s="12"/>
      <c r="F18" s="12"/>
      <c r="G18" s="12"/>
      <c r="H18" s="12"/>
      <c r="I18" s="12">
        <v>0.5</v>
      </c>
      <c r="J18" s="12">
        <v>0.5</v>
      </c>
      <c r="K18" s="93">
        <f t="shared" si="1"/>
        <v>1</v>
      </c>
      <c r="N18" s="132" t="s">
        <v>200</v>
      </c>
    </row>
    <row r="19" spans="1:14" x14ac:dyDescent="0.25">
      <c r="A19" s="92">
        <f>'PO ESCOLA'!B66</f>
        <v>6</v>
      </c>
      <c r="B19" s="19" t="s">
        <v>71</v>
      </c>
      <c r="C19" s="8">
        <v>10197.94</v>
      </c>
      <c r="D19" s="9">
        <f t="shared" si="0"/>
        <v>4.5438335031228676E-2</v>
      </c>
      <c r="E19" s="12"/>
      <c r="F19" s="12">
        <v>0.5</v>
      </c>
      <c r="G19" s="12">
        <v>0.5</v>
      </c>
      <c r="H19" s="12"/>
      <c r="I19" s="12"/>
      <c r="J19" s="12"/>
      <c r="K19" s="93">
        <f t="shared" si="1"/>
        <v>1</v>
      </c>
    </row>
    <row r="20" spans="1:14" x14ac:dyDescent="0.25">
      <c r="A20" s="92">
        <f>'PO ESCOLA'!B73</f>
        <v>7</v>
      </c>
      <c r="B20" s="19" t="s">
        <v>28</v>
      </c>
      <c r="C20" s="8">
        <v>29900.39</v>
      </c>
      <c r="D20" s="9">
        <f t="shared" si="0"/>
        <v>0.13322533162426917</v>
      </c>
      <c r="E20" s="12"/>
      <c r="F20" s="12"/>
      <c r="G20" s="12">
        <v>0.5</v>
      </c>
      <c r="H20" s="12">
        <v>0.5</v>
      </c>
      <c r="I20" s="12"/>
      <c r="J20" s="12"/>
      <c r="K20" s="93">
        <f t="shared" si="1"/>
        <v>1</v>
      </c>
    </row>
    <row r="21" spans="1:14" x14ac:dyDescent="0.25">
      <c r="A21" s="92">
        <f>'PO ESCOLA'!B78</f>
        <v>8</v>
      </c>
      <c r="B21" s="19" t="s">
        <v>32</v>
      </c>
      <c r="C21" s="8">
        <v>27752.15</v>
      </c>
      <c r="D21" s="9">
        <f t="shared" si="0"/>
        <v>0.12365355057363672</v>
      </c>
      <c r="E21" s="12"/>
      <c r="F21" s="12"/>
      <c r="G21" s="12"/>
      <c r="H21" s="12">
        <v>1</v>
      </c>
      <c r="I21" s="12"/>
      <c r="J21" s="12"/>
      <c r="K21" s="93">
        <f t="shared" si="1"/>
        <v>1</v>
      </c>
    </row>
    <row r="22" spans="1:14" x14ac:dyDescent="0.25">
      <c r="A22" s="92">
        <f>'PO ESCOLA'!B87</f>
        <v>9</v>
      </c>
      <c r="B22" s="19" t="s">
        <v>34</v>
      </c>
      <c r="C22" s="8">
        <v>10576.48</v>
      </c>
      <c r="D22" s="9">
        <f t="shared" si="0"/>
        <v>4.7124972464153488E-2</v>
      </c>
      <c r="E22" s="12"/>
      <c r="F22" s="12"/>
      <c r="G22" s="12"/>
      <c r="H22" s="12"/>
      <c r="I22" s="12"/>
      <c r="J22" s="12">
        <v>1</v>
      </c>
      <c r="K22" s="93">
        <f t="shared" si="1"/>
        <v>1</v>
      </c>
    </row>
    <row r="23" spans="1:14" x14ac:dyDescent="0.25">
      <c r="A23" s="92">
        <f>'PO ESCOLA'!B96</f>
        <v>10</v>
      </c>
      <c r="B23" s="19" t="s">
        <v>36</v>
      </c>
      <c r="C23" s="8">
        <v>1776.36</v>
      </c>
      <c r="D23" s="9">
        <f t="shared" si="0"/>
        <v>7.9148181707357924E-3</v>
      </c>
      <c r="E23" s="12"/>
      <c r="F23" s="12"/>
      <c r="G23" s="12"/>
      <c r="H23" s="12"/>
      <c r="I23" s="12">
        <v>1</v>
      </c>
      <c r="J23" s="12"/>
      <c r="K23" s="93">
        <f t="shared" si="1"/>
        <v>1</v>
      </c>
    </row>
    <row r="24" spans="1:14" x14ac:dyDescent="0.25">
      <c r="A24" s="92"/>
      <c r="B24" s="19"/>
      <c r="C24" s="8"/>
      <c r="D24" s="9"/>
      <c r="E24" s="12"/>
      <c r="F24" s="12"/>
      <c r="G24" s="12"/>
      <c r="H24" s="12"/>
      <c r="I24" s="12"/>
      <c r="J24" s="12"/>
      <c r="K24" s="93"/>
    </row>
    <row r="25" spans="1:14" s="7" customFormat="1" x14ac:dyDescent="0.25">
      <c r="A25" s="198"/>
      <c r="B25" s="199"/>
      <c r="C25" s="10">
        <f>SUM(C14:C24)+0.01</f>
        <v>224434.72000000003</v>
      </c>
      <c r="D25" s="11">
        <f t="shared" si="0"/>
        <v>1</v>
      </c>
      <c r="E25" s="13">
        <f>(E14+E15+E16+E17+E18+E19+E20+E21+E22+E23+E24)/12</f>
        <v>0.17500000000000002</v>
      </c>
      <c r="F25" s="13">
        <f>(F14+F15+F16+F17+F18+F19+F20+F21+F22+F23+F24)/12</f>
        <v>9.5833333333333326E-2</v>
      </c>
      <c r="G25" s="13">
        <f>(G14+G15+G16+G17+G18+G19+G20+G21+G22+G23+G24)/12</f>
        <v>0.125</v>
      </c>
      <c r="H25" s="13">
        <f>(H14+H15+H24+H16+H17+H18+H19+H20+H21+H22+H23)/12</f>
        <v>0.14583333333333334</v>
      </c>
      <c r="I25" s="13">
        <f>(I14+I15+I24+I16+I17+I18+I19+I20+I21+I22+I23)/12</f>
        <v>0.16666666666666666</v>
      </c>
      <c r="J25" s="13">
        <f>(J14+J15+J24+J16+J17+J18+J19+J20+J21+J22+J23)/12</f>
        <v>0.125</v>
      </c>
      <c r="K25" s="94">
        <v>1</v>
      </c>
    </row>
    <row r="26" spans="1:14" x14ac:dyDescent="0.25">
      <c r="A26" s="95"/>
      <c r="K26" s="16"/>
    </row>
    <row r="27" spans="1:14" x14ac:dyDescent="0.25">
      <c r="A27" s="95"/>
      <c r="B27" t="s">
        <v>209</v>
      </c>
      <c r="K27" s="16"/>
    </row>
    <row r="28" spans="1:14" x14ac:dyDescent="0.25">
      <c r="A28" s="95"/>
      <c r="B28"/>
      <c r="K28" s="16"/>
    </row>
    <row r="29" spans="1:14" x14ac:dyDescent="0.25">
      <c r="A29" s="95"/>
      <c r="B29" s="1"/>
      <c r="C29" s="1"/>
      <c r="D29" s="1"/>
      <c r="E29" s="196"/>
      <c r="F29" s="196"/>
      <c r="K29" s="16"/>
    </row>
    <row r="30" spans="1:14" x14ac:dyDescent="0.25">
      <c r="A30" s="95"/>
      <c r="B30" s="1" t="s">
        <v>74</v>
      </c>
      <c r="C30" s="1"/>
      <c r="D30" s="1"/>
      <c r="E30" s="195"/>
      <c r="F30" s="195"/>
      <c r="K30" s="16"/>
    </row>
    <row r="31" spans="1:14" x14ac:dyDescent="0.25">
      <c r="A31" s="95"/>
      <c r="B31" s="1" t="s">
        <v>195</v>
      </c>
      <c r="C31" s="1"/>
      <c r="D31" s="1"/>
      <c r="E31" s="195"/>
      <c r="F31" s="195"/>
      <c r="K31" s="16"/>
    </row>
    <row r="32" spans="1:14" ht="15.75" thickBot="1" x14ac:dyDescent="0.3">
      <c r="A32" s="96"/>
      <c r="B32" s="51"/>
      <c r="C32" s="51"/>
      <c r="D32" s="17"/>
      <c r="E32" s="197"/>
      <c r="F32" s="197"/>
      <c r="G32" s="17"/>
      <c r="H32" s="17"/>
      <c r="I32" s="17"/>
      <c r="J32" s="17"/>
      <c r="K32" s="18"/>
    </row>
  </sheetData>
  <mergeCells count="21">
    <mergeCell ref="E30:F30"/>
    <mergeCell ref="E31:F31"/>
    <mergeCell ref="E29:F29"/>
    <mergeCell ref="E32:F32"/>
    <mergeCell ref="A25:B25"/>
    <mergeCell ref="A4:K4"/>
    <mergeCell ref="A7:C7"/>
    <mergeCell ref="A8:C8"/>
    <mergeCell ref="A9:C9"/>
    <mergeCell ref="A11:A13"/>
    <mergeCell ref="B11:B13"/>
    <mergeCell ref="C11:C13"/>
    <mergeCell ref="D11:D13"/>
    <mergeCell ref="E11:K11"/>
    <mergeCell ref="K12:K13"/>
    <mergeCell ref="E12:E13"/>
    <mergeCell ref="F12:F13"/>
    <mergeCell ref="G12:G13"/>
    <mergeCell ref="H12:H13"/>
    <mergeCell ref="I12:I13"/>
    <mergeCell ref="J12:J13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6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PO ESCOLA</vt:lpstr>
      <vt:lpstr>CRONOGRAMA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</dc:creator>
  <cp:lastModifiedBy>Rubia</cp:lastModifiedBy>
  <cp:lastPrinted>2023-10-13T12:58:19Z</cp:lastPrinted>
  <dcterms:created xsi:type="dcterms:W3CDTF">2016-06-02T18:30:22Z</dcterms:created>
  <dcterms:modified xsi:type="dcterms:W3CDTF">2023-10-13T12:58:20Z</dcterms:modified>
</cp:coreProperties>
</file>